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P55" i="1"/>
  <c r="O55"/>
  <c r="L55"/>
  <c r="AH54"/>
  <c r="AD54"/>
  <c r="Z54"/>
  <c r="V54"/>
  <c r="U54"/>
  <c r="T54"/>
  <c r="S54"/>
  <c r="S59" s="1"/>
  <c r="R54"/>
  <c r="Q54"/>
  <c r="Q55" s="1"/>
  <c r="P54"/>
  <c r="O54"/>
  <c r="N54"/>
  <c r="N55" s="1"/>
  <c r="M54"/>
  <c r="M55" s="1"/>
  <c r="L54"/>
  <c r="K54"/>
  <c r="K56" s="1"/>
  <c r="J54"/>
  <c r="J56" s="1"/>
  <c r="I54"/>
  <c r="I56" s="1"/>
  <c r="H54"/>
  <c r="G54"/>
  <c r="F54"/>
  <c r="E54"/>
  <c r="E56" s="1"/>
  <c r="D54"/>
  <c r="C54"/>
  <c r="Y52"/>
  <c r="W52"/>
  <c r="Y51"/>
  <c r="W51"/>
  <c r="Y50"/>
  <c r="W50"/>
  <c r="Y49"/>
  <c r="W49"/>
  <c r="Y48"/>
  <c r="W48"/>
  <c r="Y47"/>
  <c r="W47"/>
  <c r="Y46"/>
  <c r="W46"/>
  <c r="Y45"/>
  <c r="W45"/>
  <c r="Y44"/>
  <c r="Y54" s="1"/>
  <c r="W44"/>
  <c r="AK43"/>
  <c r="AJ43"/>
  <c r="AI43"/>
  <c r="AH43"/>
  <c r="AG43"/>
  <c r="AF43"/>
  <c r="AE43"/>
  <c r="AD43"/>
  <c r="AC43"/>
  <c r="AB43"/>
  <c r="AA43"/>
  <c r="Z43"/>
  <c r="X43"/>
  <c r="W43"/>
  <c r="AK42"/>
  <c r="AJ42"/>
  <c r="AI42"/>
  <c r="AH42"/>
  <c r="AG42"/>
  <c r="AF42"/>
  <c r="AE42"/>
  <c r="AD42"/>
  <c r="AC42"/>
  <c r="AB42"/>
  <c r="AA42"/>
  <c r="Z42"/>
  <c r="X42"/>
  <c r="W42"/>
  <c r="AK41"/>
  <c r="AJ41"/>
  <c r="AI41"/>
  <c r="AH41"/>
  <c r="AG41"/>
  <c r="AF41"/>
  <c r="AE41"/>
  <c r="AD41"/>
  <c r="AC41"/>
  <c r="AB41"/>
  <c r="AA41"/>
  <c r="Z41"/>
  <c r="X41"/>
  <c r="W41"/>
  <c r="AK40"/>
  <c r="AJ40"/>
  <c r="AI40"/>
  <c r="AH40"/>
  <c r="AG40"/>
  <c r="AF40"/>
  <c r="AE40"/>
  <c r="AD40"/>
  <c r="AC40"/>
  <c r="AB40"/>
  <c r="AA40"/>
  <c r="Z40"/>
  <c r="X40"/>
  <c r="W40"/>
  <c r="AK39"/>
  <c r="AJ39"/>
  <c r="AI39"/>
  <c r="AH39"/>
  <c r="AG39"/>
  <c r="AF39"/>
  <c r="AE39"/>
  <c r="AD39"/>
  <c r="AC39"/>
  <c r="AB39"/>
  <c r="AA39"/>
  <c r="Z39"/>
  <c r="X39"/>
  <c r="W39"/>
  <c r="AK38"/>
  <c r="AJ38"/>
  <c r="AI38"/>
  <c r="AH38"/>
  <c r="AG38"/>
  <c r="AF38"/>
  <c r="AE38"/>
  <c r="AD38"/>
  <c r="AC38"/>
  <c r="AB38"/>
  <c r="AA38"/>
  <c r="Z38"/>
  <c r="X38"/>
  <c r="W38"/>
  <c r="AK37"/>
  <c r="AJ37"/>
  <c r="AI37"/>
  <c r="AH37"/>
  <c r="AG37"/>
  <c r="AF37"/>
  <c r="AE37"/>
  <c r="AD37"/>
  <c r="AC37"/>
  <c r="AB37"/>
  <c r="AA37"/>
  <c r="Z37"/>
  <c r="X37"/>
  <c r="W37"/>
  <c r="AK36"/>
  <c r="AJ36"/>
  <c r="AI36"/>
  <c r="AH36"/>
  <c r="AG36"/>
  <c r="AF36"/>
  <c r="AE36"/>
  <c r="AD36"/>
  <c r="AC36"/>
  <c r="AB36"/>
  <c r="AA36"/>
  <c r="Z36"/>
  <c r="X36"/>
  <c r="W36"/>
  <c r="AK35"/>
  <c r="AJ35"/>
  <c r="AI35"/>
  <c r="AH35"/>
  <c r="AG35"/>
  <c r="AF35"/>
  <c r="AE35"/>
  <c r="AD35"/>
  <c r="AC35"/>
  <c r="AB35"/>
  <c r="AA35"/>
  <c r="Z35"/>
  <c r="X35"/>
  <c r="W35"/>
  <c r="AK34"/>
  <c r="AJ34"/>
  <c r="AI34"/>
  <c r="AH34"/>
  <c r="AG34"/>
  <c r="AF34"/>
  <c r="AE34"/>
  <c r="AD34"/>
  <c r="AC34"/>
  <c r="AB34"/>
  <c r="AA34"/>
  <c r="Z34"/>
  <c r="X34"/>
  <c r="W34"/>
  <c r="AK33"/>
  <c r="AJ33"/>
  <c r="AI33"/>
  <c r="AH33"/>
  <c r="AG33"/>
  <c r="AF33"/>
  <c r="AE33"/>
  <c r="AD33"/>
  <c r="AC33"/>
  <c r="AB33"/>
  <c r="AA33"/>
  <c r="Z33"/>
  <c r="X33"/>
  <c r="W33"/>
  <c r="AK32"/>
  <c r="AJ32"/>
  <c r="AI32"/>
  <c r="AH32"/>
  <c r="AG32"/>
  <c r="AF32"/>
  <c r="AE32"/>
  <c r="AD32"/>
  <c r="AC32"/>
  <c r="AB32"/>
  <c r="AA32"/>
  <c r="Z32"/>
  <c r="X32"/>
  <c r="W32"/>
  <c r="AK31"/>
  <c r="AJ31"/>
  <c r="AI31"/>
  <c r="AH31"/>
  <c r="AG31"/>
  <c r="AF31"/>
  <c r="AE31"/>
  <c r="AD31"/>
  <c r="AC31"/>
  <c r="AB31"/>
  <c r="AA31"/>
  <c r="Z31"/>
  <c r="X31"/>
  <c r="W31"/>
  <c r="AK30"/>
  <c r="AJ30"/>
  <c r="AI30"/>
  <c r="AH30"/>
  <c r="AG30"/>
  <c r="AF30"/>
  <c r="AE30"/>
  <c r="AD30"/>
  <c r="AC30"/>
  <c r="AB30"/>
  <c r="AA30"/>
  <c r="Z30"/>
  <c r="X30"/>
  <c r="W30"/>
  <c r="AK29"/>
  <c r="AJ29"/>
  <c r="AI29"/>
  <c r="AH29"/>
  <c r="AG29"/>
  <c r="AF29"/>
  <c r="AE29"/>
  <c r="AD29"/>
  <c r="AC29"/>
  <c r="AB29"/>
  <c r="AA29"/>
  <c r="Z29"/>
  <c r="X29"/>
  <c r="W29"/>
  <c r="AK28"/>
  <c r="AJ28"/>
  <c r="AI28"/>
  <c r="AH28"/>
  <c r="AG28"/>
  <c r="AF28"/>
  <c r="AE28"/>
  <c r="AD28"/>
  <c r="AC28"/>
  <c r="AB28"/>
  <c r="AA28"/>
  <c r="Z28"/>
  <c r="X28"/>
  <c r="W28"/>
  <c r="AK27"/>
  <c r="AJ27"/>
  <c r="AI27"/>
  <c r="AH27"/>
  <c r="AG27"/>
  <c r="AF27"/>
  <c r="AE27"/>
  <c r="AD27"/>
  <c r="AC27"/>
  <c r="AB27"/>
  <c r="AA27"/>
  <c r="Z27"/>
  <c r="X27"/>
  <c r="W27"/>
  <c r="AK26"/>
  <c r="AJ26"/>
  <c r="AI26"/>
  <c r="AH26"/>
  <c r="AG26"/>
  <c r="AF26"/>
  <c r="AE26"/>
  <c r="AD26"/>
  <c r="AC26"/>
  <c r="AB26"/>
  <c r="AA26"/>
  <c r="Z26"/>
  <c r="X26"/>
  <c r="W26"/>
  <c r="AK25"/>
  <c r="AJ25"/>
  <c r="AI25"/>
  <c r="AH25"/>
  <c r="AG25"/>
  <c r="AF25"/>
  <c r="AE25"/>
  <c r="AD25"/>
  <c r="AC25"/>
  <c r="AB25"/>
  <c r="AA25"/>
  <c r="Z25"/>
  <c r="X25"/>
  <c r="W25"/>
  <c r="AK24"/>
  <c r="AJ24"/>
  <c r="AI24"/>
  <c r="AH24"/>
  <c r="AG24"/>
  <c r="AF24"/>
  <c r="AE24"/>
  <c r="AD24"/>
  <c r="AC24"/>
  <c r="AB24"/>
  <c r="AA24"/>
  <c r="Z24"/>
  <c r="X24"/>
  <c r="W24"/>
  <c r="AK23"/>
  <c r="AJ23"/>
  <c r="AI23"/>
  <c r="AH23"/>
  <c r="AG23"/>
  <c r="AF23"/>
  <c r="AE23"/>
  <c r="AD23"/>
  <c r="AC23"/>
  <c r="AB23"/>
  <c r="AA23"/>
  <c r="Z23"/>
  <c r="X23"/>
  <c r="W23"/>
  <c r="AK22"/>
  <c r="AJ22"/>
  <c r="AI22"/>
  <c r="AH22"/>
  <c r="AG22"/>
  <c r="AF22"/>
  <c r="AE22"/>
  <c r="AD22"/>
  <c r="AC22"/>
  <c r="AB22"/>
  <c r="AA22"/>
  <c r="Z22"/>
  <c r="X22"/>
  <c r="W22"/>
  <c r="AK21"/>
  <c r="AJ21"/>
  <c r="AI21"/>
  <c r="AH21"/>
  <c r="AG21"/>
  <c r="AF21"/>
  <c r="AE21"/>
  <c r="AD21"/>
  <c r="AC21"/>
  <c r="AB21"/>
  <c r="AA21"/>
  <c r="Z21"/>
  <c r="X21"/>
  <c r="W21"/>
  <c r="AK20"/>
  <c r="AJ20"/>
  <c r="AI20"/>
  <c r="AH20"/>
  <c r="AG20"/>
  <c r="AF20"/>
  <c r="AE20"/>
  <c r="AD20"/>
  <c r="AC20"/>
  <c r="AB20"/>
  <c r="AA20"/>
  <c r="Z20"/>
  <c r="X20"/>
  <c r="W20"/>
  <c r="AK19"/>
  <c r="AJ19"/>
  <c r="AI19"/>
  <c r="AH19"/>
  <c r="AG19"/>
  <c r="AF19"/>
  <c r="AE19"/>
  <c r="AD19"/>
  <c r="AC19"/>
  <c r="AB19"/>
  <c r="AA19"/>
  <c r="Z19"/>
  <c r="X19"/>
  <c r="W19"/>
  <c r="AK18"/>
  <c r="AJ18"/>
  <c r="AI18"/>
  <c r="AH18"/>
  <c r="AG18"/>
  <c r="AF18"/>
  <c r="AE18"/>
  <c r="AD18"/>
  <c r="AC18"/>
  <c r="AB18"/>
  <c r="AA18"/>
  <c r="Z18"/>
  <c r="X18"/>
  <c r="W18"/>
  <c r="AK17"/>
  <c r="AJ17"/>
  <c r="AI17"/>
  <c r="AH17"/>
  <c r="AG17"/>
  <c r="AF17"/>
  <c r="AE17"/>
  <c r="AD17"/>
  <c r="AC17"/>
  <c r="AB17"/>
  <c r="AA17"/>
  <c r="Z17"/>
  <c r="X17"/>
  <c r="W17"/>
  <c r="AK16"/>
  <c r="AJ16"/>
  <c r="AI16"/>
  <c r="AH16"/>
  <c r="AG16"/>
  <c r="AF16"/>
  <c r="AE16"/>
  <c r="AD16"/>
  <c r="AC16"/>
  <c r="AB16"/>
  <c r="AA16"/>
  <c r="Z16"/>
  <c r="X16"/>
  <c r="W16"/>
  <c r="AK15"/>
  <c r="AJ15"/>
  <c r="AI15"/>
  <c r="AH15"/>
  <c r="AG15"/>
  <c r="AF15"/>
  <c r="AE15"/>
  <c r="AD15"/>
  <c r="AC15"/>
  <c r="AB15"/>
  <c r="AA15"/>
  <c r="Z15"/>
  <c r="X15"/>
  <c r="W15"/>
  <c r="AK14"/>
  <c r="AJ14"/>
  <c r="AI14"/>
  <c r="AH14"/>
  <c r="AG14"/>
  <c r="AF14"/>
  <c r="AE14"/>
  <c r="AD14"/>
  <c r="AC14"/>
  <c r="AB14"/>
  <c r="AA14"/>
  <c r="Z14"/>
  <c r="X14"/>
  <c r="W14"/>
  <c r="AK13"/>
  <c r="AJ13"/>
  <c r="AI13"/>
  <c r="AH13"/>
  <c r="AG13"/>
  <c r="AF13"/>
  <c r="AE13"/>
  <c r="AD13"/>
  <c r="AC13"/>
  <c r="AB13"/>
  <c r="AA13"/>
  <c r="Z13"/>
  <c r="X13"/>
  <c r="W13"/>
  <c r="AK12"/>
  <c r="AJ12"/>
  <c r="AI12"/>
  <c r="AH12"/>
  <c r="AG12"/>
  <c r="AF12"/>
  <c r="AE12"/>
  <c r="AD12"/>
  <c r="AC12"/>
  <c r="AB12"/>
  <c r="AA12"/>
  <c r="Z12"/>
  <c r="X12"/>
  <c r="W12"/>
  <c r="AK11"/>
  <c r="AJ11"/>
  <c r="AI11"/>
  <c r="AH11"/>
  <c r="AG11"/>
  <c r="AF11"/>
  <c r="AE11"/>
  <c r="AD11"/>
  <c r="AC11"/>
  <c r="AB11"/>
  <c r="AA11"/>
  <c r="Z11"/>
  <c r="X11"/>
  <c r="W11"/>
  <c r="AK10"/>
  <c r="AJ10"/>
  <c r="AI10"/>
  <c r="AH10"/>
  <c r="AG10"/>
  <c r="AF10"/>
  <c r="AE10"/>
  <c r="AD10"/>
  <c r="AC10"/>
  <c r="AB10"/>
  <c r="AA10"/>
  <c r="Z10"/>
  <c r="X10"/>
  <c r="W10"/>
  <c r="AK9"/>
  <c r="AJ9"/>
  <c r="AI9"/>
  <c r="AH9"/>
  <c r="AG9"/>
  <c r="AF9"/>
  <c r="AE9"/>
  <c r="AD9"/>
  <c r="AC9"/>
  <c r="AB9"/>
  <c r="AA9"/>
  <c r="Z9"/>
  <c r="X9"/>
  <c r="W9"/>
  <c r="AK8"/>
  <c r="AJ8"/>
  <c r="AI8"/>
  <c r="AH8"/>
  <c r="AG8"/>
  <c r="AF8"/>
  <c r="AE8"/>
  <c r="AD8"/>
  <c r="AC8"/>
  <c r="AB8"/>
  <c r="AA8"/>
  <c r="Z8"/>
  <c r="X8"/>
  <c r="W8"/>
  <c r="AK7"/>
  <c r="AJ7"/>
  <c r="AI7"/>
  <c r="AH7"/>
  <c r="AG7"/>
  <c r="AF7"/>
  <c r="AE7"/>
  <c r="AD7"/>
  <c r="AC7"/>
  <c r="AB7"/>
  <c r="AA7"/>
  <c r="Z7"/>
  <c r="X7"/>
  <c r="W7"/>
  <c r="AK6"/>
  <c r="AK54" s="1"/>
  <c r="AJ6"/>
  <c r="AJ54" s="1"/>
  <c r="AI6"/>
  <c r="AI54" s="1"/>
  <c r="AH6"/>
  <c r="AG6"/>
  <c r="AG54" s="1"/>
  <c r="AF6"/>
  <c r="AF54" s="1"/>
  <c r="AE6"/>
  <c r="AE54" s="1"/>
  <c r="AD6"/>
  <c r="AC6"/>
  <c r="AC54" s="1"/>
  <c r="AB6"/>
  <c r="AB54" s="1"/>
  <c r="AA6"/>
  <c r="AA54" s="1"/>
  <c r="Z6"/>
  <c r="X6"/>
  <c r="X54" s="1"/>
  <c r="W6"/>
  <c r="W54" s="1"/>
</calcChain>
</file>

<file path=xl/sharedStrings.xml><?xml version="1.0" encoding="utf-8"?>
<sst xmlns="http://schemas.openxmlformats.org/spreadsheetml/2006/main" count="155" uniqueCount="149">
  <si>
    <t>Calculation for Printing of Family Planning Modules, Register, Card etc. in 2016-17</t>
  </si>
  <si>
    <t>Sl. No.</t>
  </si>
  <si>
    <t>Name of District</t>
  </si>
  <si>
    <t>No. of DHS/ Division</t>
  </si>
  <si>
    <t>No of Blocks /PHCs</t>
  </si>
  <si>
    <t>No of FRUs</t>
  </si>
  <si>
    <t>No. of District Hopital</t>
  </si>
  <si>
    <t>No. of Sub. Div. Hospital</t>
  </si>
  <si>
    <t>No. of Referal Hospital</t>
  </si>
  <si>
    <t>No. of HSC</t>
  </si>
  <si>
    <t>No. of APHC</t>
  </si>
  <si>
    <t xml:space="preserve">No. of FPC </t>
  </si>
  <si>
    <t>FMR Code: B.10.7.3</t>
  </si>
  <si>
    <t>FMR Code: A.3.5.5.1</t>
  </si>
  <si>
    <t>FMR Code: A.10.3.3.3. (Venyl Sticker)</t>
  </si>
  <si>
    <t>Consent form for Female &amp; male Sterilization</t>
  </si>
  <si>
    <t>Post operative instruction card- Female Sterilization</t>
  </si>
  <si>
    <t xml:space="preserve">Post operative instruction card-      Male sterilization </t>
  </si>
  <si>
    <t>Sterilization Certificate-Female</t>
  </si>
  <si>
    <t>Sterilization Certificate-Male</t>
  </si>
  <si>
    <t>Medical record checklist</t>
  </si>
  <si>
    <t>IUCD Card</t>
  </si>
  <si>
    <t xml:space="preserve">Post Abortion Family Planning- Technical Update </t>
  </si>
  <si>
    <t>FAQ on FP</t>
  </si>
  <si>
    <t>Standards for Female Sterilization services</t>
  </si>
  <si>
    <t>Standards for Male Sterilization services</t>
  </si>
  <si>
    <t xml:space="preserve">Standards and Quality Assurance Services </t>
  </si>
  <si>
    <t>Family Planning Indemnity Scheme Manual 2016</t>
  </si>
  <si>
    <t>IUCD/PPIUCD reference manual for Mos &amp; Nursing Personnel</t>
  </si>
  <si>
    <t>IUCD Register</t>
  </si>
  <si>
    <t xml:space="preserve">IUCD follow up register </t>
  </si>
  <si>
    <t>PPIUCD Register</t>
  </si>
  <si>
    <t>PPIUCD follow up Register</t>
  </si>
  <si>
    <t>RMNCH/FP Counsellor Register</t>
  </si>
  <si>
    <t>PPIUCD Report Register</t>
  </si>
  <si>
    <t>OT Register (Family Planning record keeping register)</t>
  </si>
  <si>
    <r>
      <t xml:space="preserve">FDS &amp; Compensation Packge </t>
    </r>
    <r>
      <rPr>
        <sz val="10"/>
        <color theme="1"/>
        <rFont val="Calibri"/>
        <family val="2"/>
        <scheme val="minor"/>
      </rPr>
      <t>(Size=3'X2')</t>
    </r>
  </si>
  <si>
    <r>
      <t xml:space="preserve">Static &amp; Compensation Packge </t>
    </r>
    <r>
      <rPr>
        <sz val="10"/>
        <color theme="1"/>
        <rFont val="Calibri"/>
        <family val="2"/>
        <scheme val="minor"/>
      </rPr>
      <t>(Size=3'X2')</t>
    </r>
  </si>
  <si>
    <r>
      <t xml:space="preserve">Family Planning Indemnity Scheme in Hindi forPublic </t>
    </r>
    <r>
      <rPr>
        <sz val="10"/>
        <color theme="1"/>
        <rFont val="Calibri"/>
        <family val="2"/>
        <scheme val="minor"/>
      </rPr>
      <t>(Size=1'X2')</t>
    </r>
  </si>
  <si>
    <r>
      <t xml:space="preserve">Family Planning Indemnity Scheme for DS &amp; MOIC </t>
    </r>
    <r>
      <rPr>
        <sz val="10"/>
        <color theme="1"/>
        <rFont val="Calibri"/>
        <family val="2"/>
        <scheme val="minor"/>
      </rPr>
      <t>(Size=1'X2')</t>
    </r>
  </si>
  <si>
    <r>
      <t xml:space="preserve">FP Camp Flow Chart for DS &amp; MOIC Chamber </t>
    </r>
    <r>
      <rPr>
        <sz val="10"/>
        <color theme="1"/>
        <rFont val="Calibri"/>
        <family val="2"/>
        <scheme val="minor"/>
      </rPr>
      <t>(Size=1'.6"X2'.6")</t>
    </r>
  </si>
  <si>
    <t>Expected no.of female sterilization</t>
  </si>
  <si>
    <t>Expected no. of NSV/Vasectomy</t>
  </si>
  <si>
    <t xml:space="preserve">Expected no.of female sterilization </t>
  </si>
  <si>
    <t xml:space="preserve">Expected no.of IUCD Insertion </t>
  </si>
  <si>
    <t>No. of DH * 3 + No. SDH * 3+No. of RH*2+No. of PHC *2+No. of RPMU*1</t>
  </si>
  <si>
    <t>No. of batches done under Minilap Training/Refresher*4participats</t>
  </si>
  <si>
    <t>No. of batches done under NSV Training*3participats</t>
  </si>
  <si>
    <t>No. of DHS*2+No.of DH*2+No. of RH*2+No. of Division*2+No. of SDH*2</t>
  </si>
  <si>
    <t>No. of batches done under IUCD/PPIUCD Training*12participats</t>
  </si>
  <si>
    <t>No. of PHC*2+No. of RH*2+No. of DH*2+No.of SDH*2+No. of APHC*1+No. of HSC*1</t>
  </si>
  <si>
    <t>No. of PHC*1+No. of RH*1+No. of DH*1+No.of SDH*1+No. of APHC*1+No. of HSC*1</t>
  </si>
  <si>
    <t>No. of PHC*2+No. of FRU *3</t>
  </si>
  <si>
    <t>No. of PHC*1+No. of FRU *1</t>
  </si>
  <si>
    <t>No. of FPC * 10</t>
  </si>
  <si>
    <t>No. of PHC*1+No. of DH*1+No. of SDH*1+No. of RH*1</t>
  </si>
  <si>
    <t>No. of PHC*3+No. of DH*5+No. of SDH*5+No. of RH *2</t>
  </si>
  <si>
    <t>No. of PHC*3+No. of RH *3</t>
  </si>
  <si>
    <t>No. of DH*3+No. of SDH *3</t>
  </si>
  <si>
    <t>No. of PHC*2+No. of SDH*2+No. of DH*2+No. of RH *2</t>
  </si>
  <si>
    <t>No. of PHC*1+No. of SDH*1+No. of DH*1+No. of RH *1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</si>
  <si>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</si>
  <si>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</si>
  <si>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</si>
  <si>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</si>
  <si>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</si>
  <si>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</si>
  <si>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</si>
  <si>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</si>
  <si>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</si>
  <si>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</si>
  <si>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</si>
  <si>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</si>
  <si>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</si>
  <si>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</si>
  <si>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</si>
  <si>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</si>
  <si>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</si>
  <si>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</si>
  <si>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</si>
  <si>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</si>
  <si>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</si>
  <si>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</si>
  <si>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</si>
  <si>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</si>
  <si>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</si>
  <si>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</si>
  <si>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</si>
  <si>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</si>
  <si>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</si>
  <si>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</si>
  <si>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</si>
  <si>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</si>
  <si>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</si>
  <si>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</si>
  <si>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</si>
  <si>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</si>
  <si>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</si>
  <si>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</si>
  <si>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</si>
  <si>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</si>
  <si>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</si>
  <si>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</si>
  <si>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</si>
  <si>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</si>
  <si>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</si>
  <si>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Champaran- E</t>
  </si>
  <si>
    <t>Champaran -W</t>
  </si>
  <si>
    <t>Darbhanga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</si>
  <si>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</si>
  <si>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</si>
  <si>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</si>
  <si>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</si>
  <si>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</si>
  <si>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</si>
  <si>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</si>
  <si>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</si>
  <si>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</si>
  <si>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</si>
  <si>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</si>
  <si>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</si>
  <si>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</si>
  <si>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</si>
  <si>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</si>
  <si>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</si>
  <si>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Purnia</t>
  </si>
  <si>
    <t>Rohtas</t>
  </si>
  <si>
    <t>Saharsa</t>
  </si>
  <si>
    <t>Samastipur</t>
  </si>
  <si>
    <t>Saran</t>
  </si>
  <si>
    <t>Sheikhpura</t>
  </si>
  <si>
    <t>Sheohar</t>
  </si>
  <si>
    <t>Sitamarahi</t>
  </si>
  <si>
    <t>Siwan</t>
  </si>
  <si>
    <t>Supaul</t>
  </si>
  <si>
    <t>Vaishali</t>
  </si>
  <si>
    <t>RPMU, Bhagalpur</t>
  </si>
  <si>
    <t>RPMU, Darbhanga</t>
  </si>
  <si>
    <t>RPMU, Koshi</t>
  </si>
  <si>
    <t>RPMU, Magadh</t>
  </si>
  <si>
    <t>RPMU, Munger</t>
  </si>
  <si>
    <t>RPMU, Patna</t>
  </si>
  <si>
    <t>RPMU, Purnia</t>
  </si>
  <si>
    <t>RPMU, Saran</t>
  </si>
  <si>
    <t>RPMU, Tirhut</t>
  </si>
  <si>
    <t>State (SHS)</t>
  </si>
  <si>
    <t>Total</t>
  </si>
  <si>
    <t>State</t>
  </si>
  <si>
    <t>G. Total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</si>
</sst>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91"/>
  <sheetViews>
    <sheetView tabSelected="1" workbookViewId="0">
      <selection activeCell="Q3" sqref="Q3"/>
    </sheetView>
  </sheetViews>
  <sheetFormatPr defaultRowHeight="15"/>
  <cols>
    <col min="1" max="1" width="4.28515625" style="2" customWidth="1"/>
    <col min="2" max="2" width="16.85546875" style="2" bestFit="1" customWidth="1"/>
    <col min="3" max="3" width="11.28515625" style="2" hidden="1" customWidth="1"/>
    <col min="4" max="4" width="6.85546875" style="2" hidden="1" customWidth="1"/>
    <col min="5" max="5" width="5.7109375" style="2" hidden="1" customWidth="1"/>
    <col min="6" max="6" width="7.42578125" style="2" hidden="1" customWidth="1"/>
    <col min="7" max="8" width="8.28515625" style="2" hidden="1" customWidth="1"/>
    <col min="9" max="10" width="6.42578125" style="2" hidden="1" customWidth="1"/>
    <col min="11" max="11" width="6.7109375" style="2" hidden="1" customWidth="1"/>
    <col min="12" max="12" width="14.140625" style="2" customWidth="1"/>
    <col min="13" max="13" width="15.28515625" style="2" customWidth="1"/>
    <col min="14" max="14" width="16.140625" style="2" customWidth="1"/>
    <col min="15" max="15" width="12.5703125" style="2" customWidth="1"/>
    <col min="16" max="16" width="12" style="2" customWidth="1"/>
    <col min="17" max="17" width="11.7109375" style="2" customWidth="1"/>
    <col min="18" max="18" width="10.5703125" style="2" customWidth="1"/>
    <col min="19" max="19" width="13.85546875" style="2" customWidth="1"/>
    <col min="20" max="20" width="14.42578125" style="2" customWidth="1"/>
    <col min="21" max="21" width="13.5703125" style="2" customWidth="1"/>
    <col min="22" max="24" width="11.7109375" style="2" customWidth="1"/>
    <col min="25" max="25" width="13.85546875" style="2" customWidth="1"/>
    <col min="26" max="26" width="12.7109375" style="2" customWidth="1"/>
    <col min="27" max="37" width="11.7109375" style="2" customWidth="1"/>
    <col min="38" max="272" width="9.140625" style="2"/>
    <col min="273" max="273" width="4.28515625" style="2" customWidth="1"/>
    <col min="274" max="274" width="13.7109375" style="2" customWidth="1"/>
    <col min="275" max="276" width="8.28515625" style="2" customWidth="1"/>
    <col min="277" max="277" width="14.85546875" style="2" customWidth="1"/>
    <col min="278" max="278" width="11.7109375" style="2" customWidth="1"/>
    <col min="279" max="279" width="13.28515625" style="2" customWidth="1"/>
    <col min="280" max="280" width="10.140625" style="2" customWidth="1"/>
    <col min="281" max="282" width="13.28515625" style="2" customWidth="1"/>
    <col min="283" max="283" width="12.42578125" style="2" customWidth="1"/>
    <col min="284" max="284" width="10.7109375" style="2" customWidth="1"/>
    <col min="285" max="285" width="0" style="2" hidden="1" customWidth="1"/>
    <col min="286" max="286" width="9.140625" style="2"/>
    <col min="287" max="287" width="0" style="2" hidden="1" customWidth="1"/>
    <col min="288" max="288" width="10.28515625" style="2" customWidth="1"/>
    <col min="289" max="289" width="10.7109375" style="2" customWidth="1"/>
    <col min="290" max="528" width="9.140625" style="2"/>
    <col min="529" max="529" width="4.28515625" style="2" customWidth="1"/>
    <col min="530" max="530" width="13.7109375" style="2" customWidth="1"/>
    <col min="531" max="532" width="8.28515625" style="2" customWidth="1"/>
    <col min="533" max="533" width="14.85546875" style="2" customWidth="1"/>
    <col min="534" max="534" width="11.7109375" style="2" customWidth="1"/>
    <col min="535" max="535" width="13.28515625" style="2" customWidth="1"/>
    <col min="536" max="536" width="10.140625" style="2" customWidth="1"/>
    <col min="537" max="538" width="13.28515625" style="2" customWidth="1"/>
    <col min="539" max="539" width="12.42578125" style="2" customWidth="1"/>
    <col min="540" max="540" width="10.7109375" style="2" customWidth="1"/>
    <col min="541" max="541" width="0" style="2" hidden="1" customWidth="1"/>
    <col min="542" max="542" width="9.140625" style="2"/>
    <col min="543" max="543" width="0" style="2" hidden="1" customWidth="1"/>
    <col min="544" max="544" width="10.28515625" style="2" customWidth="1"/>
    <col min="545" max="545" width="10.7109375" style="2" customWidth="1"/>
    <col min="546" max="784" width="9.140625" style="2"/>
    <col min="785" max="785" width="4.28515625" style="2" customWidth="1"/>
    <col min="786" max="786" width="13.7109375" style="2" customWidth="1"/>
    <col min="787" max="788" width="8.28515625" style="2" customWidth="1"/>
    <col min="789" max="789" width="14.85546875" style="2" customWidth="1"/>
    <col min="790" max="790" width="11.7109375" style="2" customWidth="1"/>
    <col min="791" max="791" width="13.28515625" style="2" customWidth="1"/>
    <col min="792" max="792" width="10.140625" style="2" customWidth="1"/>
    <col min="793" max="794" width="13.28515625" style="2" customWidth="1"/>
    <col min="795" max="795" width="12.42578125" style="2" customWidth="1"/>
    <col min="796" max="796" width="10.7109375" style="2" customWidth="1"/>
    <col min="797" max="797" width="0" style="2" hidden="1" customWidth="1"/>
    <col min="798" max="798" width="9.140625" style="2"/>
    <col min="799" max="799" width="0" style="2" hidden="1" customWidth="1"/>
    <col min="800" max="800" width="10.28515625" style="2" customWidth="1"/>
    <col min="801" max="801" width="10.7109375" style="2" customWidth="1"/>
    <col min="802" max="1040" width="9.140625" style="2"/>
    <col min="1041" max="1041" width="4.28515625" style="2" customWidth="1"/>
    <col min="1042" max="1042" width="13.7109375" style="2" customWidth="1"/>
    <col min="1043" max="1044" width="8.28515625" style="2" customWidth="1"/>
    <col min="1045" max="1045" width="14.85546875" style="2" customWidth="1"/>
    <col min="1046" max="1046" width="11.7109375" style="2" customWidth="1"/>
    <col min="1047" max="1047" width="13.28515625" style="2" customWidth="1"/>
    <col min="1048" max="1048" width="10.140625" style="2" customWidth="1"/>
    <col min="1049" max="1050" width="13.28515625" style="2" customWidth="1"/>
    <col min="1051" max="1051" width="12.42578125" style="2" customWidth="1"/>
    <col min="1052" max="1052" width="10.7109375" style="2" customWidth="1"/>
    <col min="1053" max="1053" width="0" style="2" hidden="1" customWidth="1"/>
    <col min="1054" max="1054" width="9.140625" style="2"/>
    <col min="1055" max="1055" width="0" style="2" hidden="1" customWidth="1"/>
    <col min="1056" max="1056" width="10.28515625" style="2" customWidth="1"/>
    <col min="1057" max="1057" width="10.7109375" style="2" customWidth="1"/>
    <col min="1058" max="1296" width="9.140625" style="2"/>
    <col min="1297" max="1297" width="4.28515625" style="2" customWidth="1"/>
    <col min="1298" max="1298" width="13.7109375" style="2" customWidth="1"/>
    <col min="1299" max="1300" width="8.28515625" style="2" customWidth="1"/>
    <col min="1301" max="1301" width="14.85546875" style="2" customWidth="1"/>
    <col min="1302" max="1302" width="11.7109375" style="2" customWidth="1"/>
    <col min="1303" max="1303" width="13.28515625" style="2" customWidth="1"/>
    <col min="1304" max="1304" width="10.140625" style="2" customWidth="1"/>
    <col min="1305" max="1306" width="13.28515625" style="2" customWidth="1"/>
    <col min="1307" max="1307" width="12.42578125" style="2" customWidth="1"/>
    <col min="1308" max="1308" width="10.7109375" style="2" customWidth="1"/>
    <col min="1309" max="1309" width="0" style="2" hidden="1" customWidth="1"/>
    <col min="1310" max="1310" width="9.140625" style="2"/>
    <col min="1311" max="1311" width="0" style="2" hidden="1" customWidth="1"/>
    <col min="1312" max="1312" width="10.28515625" style="2" customWidth="1"/>
    <col min="1313" max="1313" width="10.7109375" style="2" customWidth="1"/>
    <col min="1314" max="1552" width="9.140625" style="2"/>
    <col min="1553" max="1553" width="4.28515625" style="2" customWidth="1"/>
    <col min="1554" max="1554" width="13.7109375" style="2" customWidth="1"/>
    <col min="1555" max="1556" width="8.28515625" style="2" customWidth="1"/>
    <col min="1557" max="1557" width="14.85546875" style="2" customWidth="1"/>
    <col min="1558" max="1558" width="11.7109375" style="2" customWidth="1"/>
    <col min="1559" max="1559" width="13.28515625" style="2" customWidth="1"/>
    <col min="1560" max="1560" width="10.140625" style="2" customWidth="1"/>
    <col min="1561" max="1562" width="13.28515625" style="2" customWidth="1"/>
    <col min="1563" max="1563" width="12.42578125" style="2" customWidth="1"/>
    <col min="1564" max="1564" width="10.7109375" style="2" customWidth="1"/>
    <col min="1565" max="1565" width="0" style="2" hidden="1" customWidth="1"/>
    <col min="1566" max="1566" width="9.140625" style="2"/>
    <col min="1567" max="1567" width="0" style="2" hidden="1" customWidth="1"/>
    <col min="1568" max="1568" width="10.28515625" style="2" customWidth="1"/>
    <col min="1569" max="1569" width="10.7109375" style="2" customWidth="1"/>
    <col min="1570" max="1808" width="9.140625" style="2"/>
    <col min="1809" max="1809" width="4.28515625" style="2" customWidth="1"/>
    <col min="1810" max="1810" width="13.7109375" style="2" customWidth="1"/>
    <col min="1811" max="1812" width="8.28515625" style="2" customWidth="1"/>
    <col min="1813" max="1813" width="14.85546875" style="2" customWidth="1"/>
    <col min="1814" max="1814" width="11.7109375" style="2" customWidth="1"/>
    <col min="1815" max="1815" width="13.28515625" style="2" customWidth="1"/>
    <col min="1816" max="1816" width="10.140625" style="2" customWidth="1"/>
    <col min="1817" max="1818" width="13.28515625" style="2" customWidth="1"/>
    <col min="1819" max="1819" width="12.42578125" style="2" customWidth="1"/>
    <col min="1820" max="1820" width="10.7109375" style="2" customWidth="1"/>
    <col min="1821" max="1821" width="0" style="2" hidden="1" customWidth="1"/>
    <col min="1822" max="1822" width="9.140625" style="2"/>
    <col min="1823" max="1823" width="0" style="2" hidden="1" customWidth="1"/>
    <col min="1824" max="1824" width="10.28515625" style="2" customWidth="1"/>
    <col min="1825" max="1825" width="10.7109375" style="2" customWidth="1"/>
    <col min="1826" max="2064" width="9.140625" style="2"/>
    <col min="2065" max="2065" width="4.28515625" style="2" customWidth="1"/>
    <col min="2066" max="2066" width="13.7109375" style="2" customWidth="1"/>
    <col min="2067" max="2068" width="8.28515625" style="2" customWidth="1"/>
    <col min="2069" max="2069" width="14.85546875" style="2" customWidth="1"/>
    <col min="2070" max="2070" width="11.7109375" style="2" customWidth="1"/>
    <col min="2071" max="2071" width="13.28515625" style="2" customWidth="1"/>
    <col min="2072" max="2072" width="10.140625" style="2" customWidth="1"/>
    <col min="2073" max="2074" width="13.28515625" style="2" customWidth="1"/>
    <col min="2075" max="2075" width="12.42578125" style="2" customWidth="1"/>
    <col min="2076" max="2076" width="10.7109375" style="2" customWidth="1"/>
    <col min="2077" max="2077" width="0" style="2" hidden="1" customWidth="1"/>
    <col min="2078" max="2078" width="9.140625" style="2"/>
    <col min="2079" max="2079" width="0" style="2" hidden="1" customWidth="1"/>
    <col min="2080" max="2080" width="10.28515625" style="2" customWidth="1"/>
    <col min="2081" max="2081" width="10.7109375" style="2" customWidth="1"/>
    <col min="2082" max="2320" width="9.140625" style="2"/>
    <col min="2321" max="2321" width="4.28515625" style="2" customWidth="1"/>
    <col min="2322" max="2322" width="13.7109375" style="2" customWidth="1"/>
    <col min="2323" max="2324" width="8.28515625" style="2" customWidth="1"/>
    <col min="2325" max="2325" width="14.85546875" style="2" customWidth="1"/>
    <col min="2326" max="2326" width="11.7109375" style="2" customWidth="1"/>
    <col min="2327" max="2327" width="13.28515625" style="2" customWidth="1"/>
    <col min="2328" max="2328" width="10.140625" style="2" customWidth="1"/>
    <col min="2329" max="2330" width="13.28515625" style="2" customWidth="1"/>
    <col min="2331" max="2331" width="12.42578125" style="2" customWidth="1"/>
    <col min="2332" max="2332" width="10.7109375" style="2" customWidth="1"/>
    <col min="2333" max="2333" width="0" style="2" hidden="1" customWidth="1"/>
    <col min="2334" max="2334" width="9.140625" style="2"/>
    <col min="2335" max="2335" width="0" style="2" hidden="1" customWidth="1"/>
    <col min="2336" max="2336" width="10.28515625" style="2" customWidth="1"/>
    <col min="2337" max="2337" width="10.7109375" style="2" customWidth="1"/>
    <col min="2338" max="2576" width="9.140625" style="2"/>
    <col min="2577" max="2577" width="4.28515625" style="2" customWidth="1"/>
    <col min="2578" max="2578" width="13.7109375" style="2" customWidth="1"/>
    <col min="2579" max="2580" width="8.28515625" style="2" customWidth="1"/>
    <col min="2581" max="2581" width="14.85546875" style="2" customWidth="1"/>
    <col min="2582" max="2582" width="11.7109375" style="2" customWidth="1"/>
    <col min="2583" max="2583" width="13.28515625" style="2" customWidth="1"/>
    <col min="2584" max="2584" width="10.140625" style="2" customWidth="1"/>
    <col min="2585" max="2586" width="13.28515625" style="2" customWidth="1"/>
    <col min="2587" max="2587" width="12.42578125" style="2" customWidth="1"/>
    <col min="2588" max="2588" width="10.7109375" style="2" customWidth="1"/>
    <col min="2589" max="2589" width="0" style="2" hidden="1" customWidth="1"/>
    <col min="2590" max="2590" width="9.140625" style="2"/>
    <col min="2591" max="2591" width="0" style="2" hidden="1" customWidth="1"/>
    <col min="2592" max="2592" width="10.28515625" style="2" customWidth="1"/>
    <col min="2593" max="2593" width="10.7109375" style="2" customWidth="1"/>
    <col min="2594" max="2832" width="9.140625" style="2"/>
    <col min="2833" max="2833" width="4.28515625" style="2" customWidth="1"/>
    <col min="2834" max="2834" width="13.7109375" style="2" customWidth="1"/>
    <col min="2835" max="2836" width="8.28515625" style="2" customWidth="1"/>
    <col min="2837" max="2837" width="14.85546875" style="2" customWidth="1"/>
    <col min="2838" max="2838" width="11.7109375" style="2" customWidth="1"/>
    <col min="2839" max="2839" width="13.28515625" style="2" customWidth="1"/>
    <col min="2840" max="2840" width="10.140625" style="2" customWidth="1"/>
    <col min="2841" max="2842" width="13.28515625" style="2" customWidth="1"/>
    <col min="2843" max="2843" width="12.42578125" style="2" customWidth="1"/>
    <col min="2844" max="2844" width="10.7109375" style="2" customWidth="1"/>
    <col min="2845" max="2845" width="0" style="2" hidden="1" customWidth="1"/>
    <col min="2846" max="2846" width="9.140625" style="2"/>
    <col min="2847" max="2847" width="0" style="2" hidden="1" customWidth="1"/>
    <col min="2848" max="2848" width="10.28515625" style="2" customWidth="1"/>
    <col min="2849" max="2849" width="10.7109375" style="2" customWidth="1"/>
    <col min="2850" max="3088" width="9.140625" style="2"/>
    <col min="3089" max="3089" width="4.28515625" style="2" customWidth="1"/>
    <col min="3090" max="3090" width="13.7109375" style="2" customWidth="1"/>
    <col min="3091" max="3092" width="8.28515625" style="2" customWidth="1"/>
    <col min="3093" max="3093" width="14.85546875" style="2" customWidth="1"/>
    <col min="3094" max="3094" width="11.7109375" style="2" customWidth="1"/>
    <col min="3095" max="3095" width="13.28515625" style="2" customWidth="1"/>
    <col min="3096" max="3096" width="10.140625" style="2" customWidth="1"/>
    <col min="3097" max="3098" width="13.28515625" style="2" customWidth="1"/>
    <col min="3099" max="3099" width="12.42578125" style="2" customWidth="1"/>
    <col min="3100" max="3100" width="10.7109375" style="2" customWidth="1"/>
    <col min="3101" max="3101" width="0" style="2" hidden="1" customWidth="1"/>
    <col min="3102" max="3102" width="9.140625" style="2"/>
    <col min="3103" max="3103" width="0" style="2" hidden="1" customWidth="1"/>
    <col min="3104" max="3104" width="10.28515625" style="2" customWidth="1"/>
    <col min="3105" max="3105" width="10.7109375" style="2" customWidth="1"/>
    <col min="3106" max="3344" width="9.140625" style="2"/>
    <col min="3345" max="3345" width="4.28515625" style="2" customWidth="1"/>
    <col min="3346" max="3346" width="13.7109375" style="2" customWidth="1"/>
    <col min="3347" max="3348" width="8.28515625" style="2" customWidth="1"/>
    <col min="3349" max="3349" width="14.85546875" style="2" customWidth="1"/>
    <col min="3350" max="3350" width="11.7109375" style="2" customWidth="1"/>
    <col min="3351" max="3351" width="13.28515625" style="2" customWidth="1"/>
    <col min="3352" max="3352" width="10.140625" style="2" customWidth="1"/>
    <col min="3353" max="3354" width="13.28515625" style="2" customWidth="1"/>
    <col min="3355" max="3355" width="12.42578125" style="2" customWidth="1"/>
    <col min="3356" max="3356" width="10.7109375" style="2" customWidth="1"/>
    <col min="3357" max="3357" width="0" style="2" hidden="1" customWidth="1"/>
    <col min="3358" max="3358" width="9.140625" style="2"/>
    <col min="3359" max="3359" width="0" style="2" hidden="1" customWidth="1"/>
    <col min="3360" max="3360" width="10.28515625" style="2" customWidth="1"/>
    <col min="3361" max="3361" width="10.7109375" style="2" customWidth="1"/>
    <col min="3362" max="3600" width="9.140625" style="2"/>
    <col min="3601" max="3601" width="4.28515625" style="2" customWidth="1"/>
    <col min="3602" max="3602" width="13.7109375" style="2" customWidth="1"/>
    <col min="3603" max="3604" width="8.28515625" style="2" customWidth="1"/>
    <col min="3605" max="3605" width="14.85546875" style="2" customWidth="1"/>
    <col min="3606" max="3606" width="11.7109375" style="2" customWidth="1"/>
    <col min="3607" max="3607" width="13.28515625" style="2" customWidth="1"/>
    <col min="3608" max="3608" width="10.140625" style="2" customWidth="1"/>
    <col min="3609" max="3610" width="13.28515625" style="2" customWidth="1"/>
    <col min="3611" max="3611" width="12.42578125" style="2" customWidth="1"/>
    <col min="3612" max="3612" width="10.7109375" style="2" customWidth="1"/>
    <col min="3613" max="3613" width="0" style="2" hidden="1" customWidth="1"/>
    <col min="3614" max="3614" width="9.140625" style="2"/>
    <col min="3615" max="3615" width="0" style="2" hidden="1" customWidth="1"/>
    <col min="3616" max="3616" width="10.28515625" style="2" customWidth="1"/>
    <col min="3617" max="3617" width="10.7109375" style="2" customWidth="1"/>
    <col min="3618" max="3856" width="9.140625" style="2"/>
    <col min="3857" max="3857" width="4.28515625" style="2" customWidth="1"/>
    <col min="3858" max="3858" width="13.7109375" style="2" customWidth="1"/>
    <col min="3859" max="3860" width="8.28515625" style="2" customWidth="1"/>
    <col min="3861" max="3861" width="14.85546875" style="2" customWidth="1"/>
    <col min="3862" max="3862" width="11.7109375" style="2" customWidth="1"/>
    <col min="3863" max="3863" width="13.28515625" style="2" customWidth="1"/>
    <col min="3864" max="3864" width="10.140625" style="2" customWidth="1"/>
    <col min="3865" max="3866" width="13.28515625" style="2" customWidth="1"/>
    <col min="3867" max="3867" width="12.42578125" style="2" customWidth="1"/>
    <col min="3868" max="3868" width="10.7109375" style="2" customWidth="1"/>
    <col min="3869" max="3869" width="0" style="2" hidden="1" customWidth="1"/>
    <col min="3870" max="3870" width="9.140625" style="2"/>
    <col min="3871" max="3871" width="0" style="2" hidden="1" customWidth="1"/>
    <col min="3872" max="3872" width="10.28515625" style="2" customWidth="1"/>
    <col min="3873" max="3873" width="10.7109375" style="2" customWidth="1"/>
    <col min="3874" max="4112" width="9.140625" style="2"/>
    <col min="4113" max="4113" width="4.28515625" style="2" customWidth="1"/>
    <col min="4114" max="4114" width="13.7109375" style="2" customWidth="1"/>
    <col min="4115" max="4116" width="8.28515625" style="2" customWidth="1"/>
    <col min="4117" max="4117" width="14.85546875" style="2" customWidth="1"/>
    <col min="4118" max="4118" width="11.7109375" style="2" customWidth="1"/>
    <col min="4119" max="4119" width="13.28515625" style="2" customWidth="1"/>
    <col min="4120" max="4120" width="10.140625" style="2" customWidth="1"/>
    <col min="4121" max="4122" width="13.28515625" style="2" customWidth="1"/>
    <col min="4123" max="4123" width="12.42578125" style="2" customWidth="1"/>
    <col min="4124" max="4124" width="10.7109375" style="2" customWidth="1"/>
    <col min="4125" max="4125" width="0" style="2" hidden="1" customWidth="1"/>
    <col min="4126" max="4126" width="9.140625" style="2"/>
    <col min="4127" max="4127" width="0" style="2" hidden="1" customWidth="1"/>
    <col min="4128" max="4128" width="10.28515625" style="2" customWidth="1"/>
    <col min="4129" max="4129" width="10.7109375" style="2" customWidth="1"/>
    <col min="4130" max="4368" width="9.140625" style="2"/>
    <col min="4369" max="4369" width="4.28515625" style="2" customWidth="1"/>
    <col min="4370" max="4370" width="13.7109375" style="2" customWidth="1"/>
    <col min="4371" max="4372" width="8.28515625" style="2" customWidth="1"/>
    <col min="4373" max="4373" width="14.85546875" style="2" customWidth="1"/>
    <col min="4374" max="4374" width="11.7109375" style="2" customWidth="1"/>
    <col min="4375" max="4375" width="13.28515625" style="2" customWidth="1"/>
    <col min="4376" max="4376" width="10.140625" style="2" customWidth="1"/>
    <col min="4377" max="4378" width="13.28515625" style="2" customWidth="1"/>
    <col min="4379" max="4379" width="12.42578125" style="2" customWidth="1"/>
    <col min="4380" max="4380" width="10.7109375" style="2" customWidth="1"/>
    <col min="4381" max="4381" width="0" style="2" hidden="1" customWidth="1"/>
    <col min="4382" max="4382" width="9.140625" style="2"/>
    <col min="4383" max="4383" width="0" style="2" hidden="1" customWidth="1"/>
    <col min="4384" max="4384" width="10.28515625" style="2" customWidth="1"/>
    <col min="4385" max="4385" width="10.7109375" style="2" customWidth="1"/>
    <col min="4386" max="4624" width="9.140625" style="2"/>
    <col min="4625" max="4625" width="4.28515625" style="2" customWidth="1"/>
    <col min="4626" max="4626" width="13.7109375" style="2" customWidth="1"/>
    <col min="4627" max="4628" width="8.28515625" style="2" customWidth="1"/>
    <col min="4629" max="4629" width="14.85546875" style="2" customWidth="1"/>
    <col min="4630" max="4630" width="11.7109375" style="2" customWidth="1"/>
    <col min="4631" max="4631" width="13.28515625" style="2" customWidth="1"/>
    <col min="4632" max="4632" width="10.140625" style="2" customWidth="1"/>
    <col min="4633" max="4634" width="13.28515625" style="2" customWidth="1"/>
    <col min="4635" max="4635" width="12.42578125" style="2" customWidth="1"/>
    <col min="4636" max="4636" width="10.7109375" style="2" customWidth="1"/>
    <col min="4637" max="4637" width="0" style="2" hidden="1" customWidth="1"/>
    <col min="4638" max="4638" width="9.140625" style="2"/>
    <col min="4639" max="4639" width="0" style="2" hidden="1" customWidth="1"/>
    <col min="4640" max="4640" width="10.28515625" style="2" customWidth="1"/>
    <col min="4641" max="4641" width="10.7109375" style="2" customWidth="1"/>
    <col min="4642" max="4880" width="9.140625" style="2"/>
    <col min="4881" max="4881" width="4.28515625" style="2" customWidth="1"/>
    <col min="4882" max="4882" width="13.7109375" style="2" customWidth="1"/>
    <col min="4883" max="4884" width="8.28515625" style="2" customWidth="1"/>
    <col min="4885" max="4885" width="14.85546875" style="2" customWidth="1"/>
    <col min="4886" max="4886" width="11.7109375" style="2" customWidth="1"/>
    <col min="4887" max="4887" width="13.28515625" style="2" customWidth="1"/>
    <col min="4888" max="4888" width="10.140625" style="2" customWidth="1"/>
    <col min="4889" max="4890" width="13.28515625" style="2" customWidth="1"/>
    <col min="4891" max="4891" width="12.42578125" style="2" customWidth="1"/>
    <col min="4892" max="4892" width="10.7109375" style="2" customWidth="1"/>
    <col min="4893" max="4893" width="0" style="2" hidden="1" customWidth="1"/>
    <col min="4894" max="4894" width="9.140625" style="2"/>
    <col min="4895" max="4895" width="0" style="2" hidden="1" customWidth="1"/>
    <col min="4896" max="4896" width="10.28515625" style="2" customWidth="1"/>
    <col min="4897" max="4897" width="10.7109375" style="2" customWidth="1"/>
    <col min="4898" max="5136" width="9.140625" style="2"/>
    <col min="5137" max="5137" width="4.28515625" style="2" customWidth="1"/>
    <col min="5138" max="5138" width="13.7109375" style="2" customWidth="1"/>
    <col min="5139" max="5140" width="8.28515625" style="2" customWidth="1"/>
    <col min="5141" max="5141" width="14.85546875" style="2" customWidth="1"/>
    <col min="5142" max="5142" width="11.7109375" style="2" customWidth="1"/>
    <col min="5143" max="5143" width="13.28515625" style="2" customWidth="1"/>
    <col min="5144" max="5144" width="10.140625" style="2" customWidth="1"/>
    <col min="5145" max="5146" width="13.28515625" style="2" customWidth="1"/>
    <col min="5147" max="5147" width="12.42578125" style="2" customWidth="1"/>
    <col min="5148" max="5148" width="10.7109375" style="2" customWidth="1"/>
    <col min="5149" max="5149" width="0" style="2" hidden="1" customWidth="1"/>
    <col min="5150" max="5150" width="9.140625" style="2"/>
    <col min="5151" max="5151" width="0" style="2" hidden="1" customWidth="1"/>
    <col min="5152" max="5152" width="10.28515625" style="2" customWidth="1"/>
    <col min="5153" max="5153" width="10.7109375" style="2" customWidth="1"/>
    <col min="5154" max="5392" width="9.140625" style="2"/>
    <col min="5393" max="5393" width="4.28515625" style="2" customWidth="1"/>
    <col min="5394" max="5394" width="13.7109375" style="2" customWidth="1"/>
    <col min="5395" max="5396" width="8.28515625" style="2" customWidth="1"/>
    <col min="5397" max="5397" width="14.85546875" style="2" customWidth="1"/>
    <col min="5398" max="5398" width="11.7109375" style="2" customWidth="1"/>
    <col min="5399" max="5399" width="13.28515625" style="2" customWidth="1"/>
    <col min="5400" max="5400" width="10.140625" style="2" customWidth="1"/>
    <col min="5401" max="5402" width="13.28515625" style="2" customWidth="1"/>
    <col min="5403" max="5403" width="12.42578125" style="2" customWidth="1"/>
    <col min="5404" max="5404" width="10.7109375" style="2" customWidth="1"/>
    <col min="5405" max="5405" width="0" style="2" hidden="1" customWidth="1"/>
    <col min="5406" max="5406" width="9.140625" style="2"/>
    <col min="5407" max="5407" width="0" style="2" hidden="1" customWidth="1"/>
    <col min="5408" max="5408" width="10.28515625" style="2" customWidth="1"/>
    <col min="5409" max="5409" width="10.7109375" style="2" customWidth="1"/>
    <col min="5410" max="5648" width="9.140625" style="2"/>
    <col min="5649" max="5649" width="4.28515625" style="2" customWidth="1"/>
    <col min="5650" max="5650" width="13.7109375" style="2" customWidth="1"/>
    <col min="5651" max="5652" width="8.28515625" style="2" customWidth="1"/>
    <col min="5653" max="5653" width="14.85546875" style="2" customWidth="1"/>
    <col min="5654" max="5654" width="11.7109375" style="2" customWidth="1"/>
    <col min="5655" max="5655" width="13.28515625" style="2" customWidth="1"/>
    <col min="5656" max="5656" width="10.140625" style="2" customWidth="1"/>
    <col min="5657" max="5658" width="13.28515625" style="2" customWidth="1"/>
    <col min="5659" max="5659" width="12.42578125" style="2" customWidth="1"/>
    <col min="5660" max="5660" width="10.7109375" style="2" customWidth="1"/>
    <col min="5661" max="5661" width="0" style="2" hidden="1" customWidth="1"/>
    <col min="5662" max="5662" width="9.140625" style="2"/>
    <col min="5663" max="5663" width="0" style="2" hidden="1" customWidth="1"/>
    <col min="5664" max="5664" width="10.28515625" style="2" customWidth="1"/>
    <col min="5665" max="5665" width="10.7109375" style="2" customWidth="1"/>
    <col min="5666" max="5904" width="9.140625" style="2"/>
    <col min="5905" max="5905" width="4.28515625" style="2" customWidth="1"/>
    <col min="5906" max="5906" width="13.7109375" style="2" customWidth="1"/>
    <col min="5907" max="5908" width="8.28515625" style="2" customWidth="1"/>
    <col min="5909" max="5909" width="14.85546875" style="2" customWidth="1"/>
    <col min="5910" max="5910" width="11.7109375" style="2" customWidth="1"/>
    <col min="5911" max="5911" width="13.28515625" style="2" customWidth="1"/>
    <col min="5912" max="5912" width="10.140625" style="2" customWidth="1"/>
    <col min="5913" max="5914" width="13.28515625" style="2" customWidth="1"/>
    <col min="5915" max="5915" width="12.42578125" style="2" customWidth="1"/>
    <col min="5916" max="5916" width="10.7109375" style="2" customWidth="1"/>
    <col min="5917" max="5917" width="0" style="2" hidden="1" customWidth="1"/>
    <col min="5918" max="5918" width="9.140625" style="2"/>
    <col min="5919" max="5919" width="0" style="2" hidden="1" customWidth="1"/>
    <col min="5920" max="5920" width="10.28515625" style="2" customWidth="1"/>
    <col min="5921" max="5921" width="10.7109375" style="2" customWidth="1"/>
    <col min="5922" max="6160" width="9.140625" style="2"/>
    <col min="6161" max="6161" width="4.28515625" style="2" customWidth="1"/>
    <col min="6162" max="6162" width="13.7109375" style="2" customWidth="1"/>
    <col min="6163" max="6164" width="8.28515625" style="2" customWidth="1"/>
    <col min="6165" max="6165" width="14.85546875" style="2" customWidth="1"/>
    <col min="6166" max="6166" width="11.7109375" style="2" customWidth="1"/>
    <col min="6167" max="6167" width="13.28515625" style="2" customWidth="1"/>
    <col min="6168" max="6168" width="10.140625" style="2" customWidth="1"/>
    <col min="6169" max="6170" width="13.28515625" style="2" customWidth="1"/>
    <col min="6171" max="6171" width="12.42578125" style="2" customWidth="1"/>
    <col min="6172" max="6172" width="10.7109375" style="2" customWidth="1"/>
    <col min="6173" max="6173" width="0" style="2" hidden="1" customWidth="1"/>
    <col min="6174" max="6174" width="9.140625" style="2"/>
    <col min="6175" max="6175" width="0" style="2" hidden="1" customWidth="1"/>
    <col min="6176" max="6176" width="10.28515625" style="2" customWidth="1"/>
    <col min="6177" max="6177" width="10.7109375" style="2" customWidth="1"/>
    <col min="6178" max="6416" width="9.140625" style="2"/>
    <col min="6417" max="6417" width="4.28515625" style="2" customWidth="1"/>
    <col min="6418" max="6418" width="13.7109375" style="2" customWidth="1"/>
    <col min="6419" max="6420" width="8.28515625" style="2" customWidth="1"/>
    <col min="6421" max="6421" width="14.85546875" style="2" customWidth="1"/>
    <col min="6422" max="6422" width="11.7109375" style="2" customWidth="1"/>
    <col min="6423" max="6423" width="13.28515625" style="2" customWidth="1"/>
    <col min="6424" max="6424" width="10.140625" style="2" customWidth="1"/>
    <col min="6425" max="6426" width="13.28515625" style="2" customWidth="1"/>
    <col min="6427" max="6427" width="12.42578125" style="2" customWidth="1"/>
    <col min="6428" max="6428" width="10.7109375" style="2" customWidth="1"/>
    <col min="6429" max="6429" width="0" style="2" hidden="1" customWidth="1"/>
    <col min="6430" max="6430" width="9.140625" style="2"/>
    <col min="6431" max="6431" width="0" style="2" hidden="1" customWidth="1"/>
    <col min="6432" max="6432" width="10.28515625" style="2" customWidth="1"/>
    <col min="6433" max="6433" width="10.7109375" style="2" customWidth="1"/>
    <col min="6434" max="6672" width="9.140625" style="2"/>
    <col min="6673" max="6673" width="4.28515625" style="2" customWidth="1"/>
    <col min="6674" max="6674" width="13.7109375" style="2" customWidth="1"/>
    <col min="6675" max="6676" width="8.28515625" style="2" customWidth="1"/>
    <col min="6677" max="6677" width="14.85546875" style="2" customWidth="1"/>
    <col min="6678" max="6678" width="11.7109375" style="2" customWidth="1"/>
    <col min="6679" max="6679" width="13.28515625" style="2" customWidth="1"/>
    <col min="6680" max="6680" width="10.140625" style="2" customWidth="1"/>
    <col min="6681" max="6682" width="13.28515625" style="2" customWidth="1"/>
    <col min="6683" max="6683" width="12.42578125" style="2" customWidth="1"/>
    <col min="6684" max="6684" width="10.7109375" style="2" customWidth="1"/>
    <col min="6685" max="6685" width="0" style="2" hidden="1" customWidth="1"/>
    <col min="6686" max="6686" width="9.140625" style="2"/>
    <col min="6687" max="6687" width="0" style="2" hidden="1" customWidth="1"/>
    <col min="6688" max="6688" width="10.28515625" style="2" customWidth="1"/>
    <col min="6689" max="6689" width="10.7109375" style="2" customWidth="1"/>
    <col min="6690" max="6928" width="9.140625" style="2"/>
    <col min="6929" max="6929" width="4.28515625" style="2" customWidth="1"/>
    <col min="6930" max="6930" width="13.7109375" style="2" customWidth="1"/>
    <col min="6931" max="6932" width="8.28515625" style="2" customWidth="1"/>
    <col min="6933" max="6933" width="14.85546875" style="2" customWidth="1"/>
    <col min="6934" max="6934" width="11.7109375" style="2" customWidth="1"/>
    <col min="6935" max="6935" width="13.28515625" style="2" customWidth="1"/>
    <col min="6936" max="6936" width="10.140625" style="2" customWidth="1"/>
    <col min="6937" max="6938" width="13.28515625" style="2" customWidth="1"/>
    <col min="6939" max="6939" width="12.42578125" style="2" customWidth="1"/>
    <col min="6940" max="6940" width="10.7109375" style="2" customWidth="1"/>
    <col min="6941" max="6941" width="0" style="2" hidden="1" customWidth="1"/>
    <col min="6942" max="6942" width="9.140625" style="2"/>
    <col min="6943" max="6943" width="0" style="2" hidden="1" customWidth="1"/>
    <col min="6944" max="6944" width="10.28515625" style="2" customWidth="1"/>
    <col min="6945" max="6945" width="10.7109375" style="2" customWidth="1"/>
    <col min="6946" max="7184" width="9.140625" style="2"/>
    <col min="7185" max="7185" width="4.28515625" style="2" customWidth="1"/>
    <col min="7186" max="7186" width="13.7109375" style="2" customWidth="1"/>
    <col min="7187" max="7188" width="8.28515625" style="2" customWidth="1"/>
    <col min="7189" max="7189" width="14.85546875" style="2" customWidth="1"/>
    <col min="7190" max="7190" width="11.7109375" style="2" customWidth="1"/>
    <col min="7191" max="7191" width="13.28515625" style="2" customWidth="1"/>
    <col min="7192" max="7192" width="10.140625" style="2" customWidth="1"/>
    <col min="7193" max="7194" width="13.28515625" style="2" customWidth="1"/>
    <col min="7195" max="7195" width="12.42578125" style="2" customWidth="1"/>
    <col min="7196" max="7196" width="10.7109375" style="2" customWidth="1"/>
    <col min="7197" max="7197" width="0" style="2" hidden="1" customWidth="1"/>
    <col min="7198" max="7198" width="9.140625" style="2"/>
    <col min="7199" max="7199" width="0" style="2" hidden="1" customWidth="1"/>
    <col min="7200" max="7200" width="10.28515625" style="2" customWidth="1"/>
    <col min="7201" max="7201" width="10.7109375" style="2" customWidth="1"/>
    <col min="7202" max="7440" width="9.140625" style="2"/>
    <col min="7441" max="7441" width="4.28515625" style="2" customWidth="1"/>
    <col min="7442" max="7442" width="13.7109375" style="2" customWidth="1"/>
    <col min="7443" max="7444" width="8.28515625" style="2" customWidth="1"/>
    <col min="7445" max="7445" width="14.85546875" style="2" customWidth="1"/>
    <col min="7446" max="7446" width="11.7109375" style="2" customWidth="1"/>
    <col min="7447" max="7447" width="13.28515625" style="2" customWidth="1"/>
    <col min="7448" max="7448" width="10.140625" style="2" customWidth="1"/>
    <col min="7449" max="7450" width="13.28515625" style="2" customWidth="1"/>
    <col min="7451" max="7451" width="12.42578125" style="2" customWidth="1"/>
    <col min="7452" max="7452" width="10.7109375" style="2" customWidth="1"/>
    <col min="7453" max="7453" width="0" style="2" hidden="1" customWidth="1"/>
    <col min="7454" max="7454" width="9.140625" style="2"/>
    <col min="7455" max="7455" width="0" style="2" hidden="1" customWidth="1"/>
    <col min="7456" max="7456" width="10.28515625" style="2" customWidth="1"/>
    <col min="7457" max="7457" width="10.7109375" style="2" customWidth="1"/>
    <col min="7458" max="7696" width="9.140625" style="2"/>
    <col min="7697" max="7697" width="4.28515625" style="2" customWidth="1"/>
    <col min="7698" max="7698" width="13.7109375" style="2" customWidth="1"/>
    <col min="7699" max="7700" width="8.28515625" style="2" customWidth="1"/>
    <col min="7701" max="7701" width="14.85546875" style="2" customWidth="1"/>
    <col min="7702" max="7702" width="11.7109375" style="2" customWidth="1"/>
    <col min="7703" max="7703" width="13.28515625" style="2" customWidth="1"/>
    <col min="7704" max="7704" width="10.140625" style="2" customWidth="1"/>
    <col min="7705" max="7706" width="13.28515625" style="2" customWidth="1"/>
    <col min="7707" max="7707" width="12.42578125" style="2" customWidth="1"/>
    <col min="7708" max="7708" width="10.7109375" style="2" customWidth="1"/>
    <col min="7709" max="7709" width="0" style="2" hidden="1" customWidth="1"/>
    <col min="7710" max="7710" width="9.140625" style="2"/>
    <col min="7711" max="7711" width="0" style="2" hidden="1" customWidth="1"/>
    <col min="7712" max="7712" width="10.28515625" style="2" customWidth="1"/>
    <col min="7713" max="7713" width="10.7109375" style="2" customWidth="1"/>
    <col min="7714" max="7952" width="9.140625" style="2"/>
    <col min="7953" max="7953" width="4.28515625" style="2" customWidth="1"/>
    <col min="7954" max="7954" width="13.7109375" style="2" customWidth="1"/>
    <col min="7955" max="7956" width="8.28515625" style="2" customWidth="1"/>
    <col min="7957" max="7957" width="14.85546875" style="2" customWidth="1"/>
    <col min="7958" max="7958" width="11.7109375" style="2" customWidth="1"/>
    <col min="7959" max="7959" width="13.28515625" style="2" customWidth="1"/>
    <col min="7960" max="7960" width="10.140625" style="2" customWidth="1"/>
    <col min="7961" max="7962" width="13.28515625" style="2" customWidth="1"/>
    <col min="7963" max="7963" width="12.42578125" style="2" customWidth="1"/>
    <col min="7964" max="7964" width="10.7109375" style="2" customWidth="1"/>
    <col min="7965" max="7965" width="0" style="2" hidden="1" customWidth="1"/>
    <col min="7966" max="7966" width="9.140625" style="2"/>
    <col min="7967" max="7967" width="0" style="2" hidden="1" customWidth="1"/>
    <col min="7968" max="7968" width="10.28515625" style="2" customWidth="1"/>
    <col min="7969" max="7969" width="10.7109375" style="2" customWidth="1"/>
    <col min="7970" max="8208" width="9.140625" style="2"/>
    <col min="8209" max="8209" width="4.28515625" style="2" customWidth="1"/>
    <col min="8210" max="8210" width="13.7109375" style="2" customWidth="1"/>
    <col min="8211" max="8212" width="8.28515625" style="2" customWidth="1"/>
    <col min="8213" max="8213" width="14.85546875" style="2" customWidth="1"/>
    <col min="8214" max="8214" width="11.7109375" style="2" customWidth="1"/>
    <col min="8215" max="8215" width="13.28515625" style="2" customWidth="1"/>
    <col min="8216" max="8216" width="10.140625" style="2" customWidth="1"/>
    <col min="8217" max="8218" width="13.28515625" style="2" customWidth="1"/>
    <col min="8219" max="8219" width="12.42578125" style="2" customWidth="1"/>
    <col min="8220" max="8220" width="10.7109375" style="2" customWidth="1"/>
    <col min="8221" max="8221" width="0" style="2" hidden="1" customWidth="1"/>
    <col min="8222" max="8222" width="9.140625" style="2"/>
    <col min="8223" max="8223" width="0" style="2" hidden="1" customWidth="1"/>
    <col min="8224" max="8224" width="10.28515625" style="2" customWidth="1"/>
    <col min="8225" max="8225" width="10.7109375" style="2" customWidth="1"/>
    <col min="8226" max="8464" width="9.140625" style="2"/>
    <col min="8465" max="8465" width="4.28515625" style="2" customWidth="1"/>
    <col min="8466" max="8466" width="13.7109375" style="2" customWidth="1"/>
    <col min="8467" max="8468" width="8.28515625" style="2" customWidth="1"/>
    <col min="8469" max="8469" width="14.85546875" style="2" customWidth="1"/>
    <col min="8470" max="8470" width="11.7109375" style="2" customWidth="1"/>
    <col min="8471" max="8471" width="13.28515625" style="2" customWidth="1"/>
    <col min="8472" max="8472" width="10.140625" style="2" customWidth="1"/>
    <col min="8473" max="8474" width="13.28515625" style="2" customWidth="1"/>
    <col min="8475" max="8475" width="12.42578125" style="2" customWidth="1"/>
    <col min="8476" max="8476" width="10.7109375" style="2" customWidth="1"/>
    <col min="8477" max="8477" width="0" style="2" hidden="1" customWidth="1"/>
    <col min="8478" max="8478" width="9.140625" style="2"/>
    <col min="8479" max="8479" width="0" style="2" hidden="1" customWidth="1"/>
    <col min="8480" max="8480" width="10.28515625" style="2" customWidth="1"/>
    <col min="8481" max="8481" width="10.7109375" style="2" customWidth="1"/>
    <col min="8482" max="8720" width="9.140625" style="2"/>
    <col min="8721" max="8721" width="4.28515625" style="2" customWidth="1"/>
    <col min="8722" max="8722" width="13.7109375" style="2" customWidth="1"/>
    <col min="8723" max="8724" width="8.28515625" style="2" customWidth="1"/>
    <col min="8725" max="8725" width="14.85546875" style="2" customWidth="1"/>
    <col min="8726" max="8726" width="11.7109375" style="2" customWidth="1"/>
    <col min="8727" max="8727" width="13.28515625" style="2" customWidth="1"/>
    <col min="8728" max="8728" width="10.140625" style="2" customWidth="1"/>
    <col min="8729" max="8730" width="13.28515625" style="2" customWidth="1"/>
    <col min="8731" max="8731" width="12.42578125" style="2" customWidth="1"/>
    <col min="8732" max="8732" width="10.7109375" style="2" customWidth="1"/>
    <col min="8733" max="8733" width="0" style="2" hidden="1" customWidth="1"/>
    <col min="8734" max="8734" width="9.140625" style="2"/>
    <col min="8735" max="8735" width="0" style="2" hidden="1" customWidth="1"/>
    <col min="8736" max="8736" width="10.28515625" style="2" customWidth="1"/>
    <col min="8737" max="8737" width="10.7109375" style="2" customWidth="1"/>
    <col min="8738" max="8976" width="9.140625" style="2"/>
    <col min="8977" max="8977" width="4.28515625" style="2" customWidth="1"/>
    <col min="8978" max="8978" width="13.7109375" style="2" customWidth="1"/>
    <col min="8979" max="8980" width="8.28515625" style="2" customWidth="1"/>
    <col min="8981" max="8981" width="14.85546875" style="2" customWidth="1"/>
    <col min="8982" max="8982" width="11.7109375" style="2" customWidth="1"/>
    <col min="8983" max="8983" width="13.28515625" style="2" customWidth="1"/>
    <col min="8984" max="8984" width="10.140625" style="2" customWidth="1"/>
    <col min="8985" max="8986" width="13.28515625" style="2" customWidth="1"/>
    <col min="8987" max="8987" width="12.42578125" style="2" customWidth="1"/>
    <col min="8988" max="8988" width="10.7109375" style="2" customWidth="1"/>
    <col min="8989" max="8989" width="0" style="2" hidden="1" customWidth="1"/>
    <col min="8990" max="8990" width="9.140625" style="2"/>
    <col min="8991" max="8991" width="0" style="2" hidden="1" customWidth="1"/>
    <col min="8992" max="8992" width="10.28515625" style="2" customWidth="1"/>
    <col min="8993" max="8993" width="10.7109375" style="2" customWidth="1"/>
    <col min="8994" max="9232" width="9.140625" style="2"/>
    <col min="9233" max="9233" width="4.28515625" style="2" customWidth="1"/>
    <col min="9234" max="9234" width="13.7109375" style="2" customWidth="1"/>
    <col min="9235" max="9236" width="8.28515625" style="2" customWidth="1"/>
    <col min="9237" max="9237" width="14.85546875" style="2" customWidth="1"/>
    <col min="9238" max="9238" width="11.7109375" style="2" customWidth="1"/>
    <col min="9239" max="9239" width="13.28515625" style="2" customWidth="1"/>
    <col min="9240" max="9240" width="10.140625" style="2" customWidth="1"/>
    <col min="9241" max="9242" width="13.28515625" style="2" customWidth="1"/>
    <col min="9243" max="9243" width="12.42578125" style="2" customWidth="1"/>
    <col min="9244" max="9244" width="10.7109375" style="2" customWidth="1"/>
    <col min="9245" max="9245" width="0" style="2" hidden="1" customWidth="1"/>
    <col min="9246" max="9246" width="9.140625" style="2"/>
    <col min="9247" max="9247" width="0" style="2" hidden="1" customWidth="1"/>
    <col min="9248" max="9248" width="10.28515625" style="2" customWidth="1"/>
    <col min="9249" max="9249" width="10.7109375" style="2" customWidth="1"/>
    <col min="9250" max="9488" width="9.140625" style="2"/>
    <col min="9489" max="9489" width="4.28515625" style="2" customWidth="1"/>
    <col min="9490" max="9490" width="13.7109375" style="2" customWidth="1"/>
    <col min="9491" max="9492" width="8.28515625" style="2" customWidth="1"/>
    <col min="9493" max="9493" width="14.85546875" style="2" customWidth="1"/>
    <col min="9494" max="9494" width="11.7109375" style="2" customWidth="1"/>
    <col min="9495" max="9495" width="13.28515625" style="2" customWidth="1"/>
    <col min="9496" max="9496" width="10.140625" style="2" customWidth="1"/>
    <col min="9497" max="9498" width="13.28515625" style="2" customWidth="1"/>
    <col min="9499" max="9499" width="12.42578125" style="2" customWidth="1"/>
    <col min="9500" max="9500" width="10.7109375" style="2" customWidth="1"/>
    <col min="9501" max="9501" width="0" style="2" hidden="1" customWidth="1"/>
    <col min="9502" max="9502" width="9.140625" style="2"/>
    <col min="9503" max="9503" width="0" style="2" hidden="1" customWidth="1"/>
    <col min="9504" max="9504" width="10.28515625" style="2" customWidth="1"/>
    <col min="9505" max="9505" width="10.7109375" style="2" customWidth="1"/>
    <col min="9506" max="9744" width="9.140625" style="2"/>
    <col min="9745" max="9745" width="4.28515625" style="2" customWidth="1"/>
    <col min="9746" max="9746" width="13.7109375" style="2" customWidth="1"/>
    <col min="9747" max="9748" width="8.28515625" style="2" customWidth="1"/>
    <col min="9749" max="9749" width="14.85546875" style="2" customWidth="1"/>
    <col min="9750" max="9750" width="11.7109375" style="2" customWidth="1"/>
    <col min="9751" max="9751" width="13.28515625" style="2" customWidth="1"/>
    <col min="9752" max="9752" width="10.140625" style="2" customWidth="1"/>
    <col min="9753" max="9754" width="13.28515625" style="2" customWidth="1"/>
    <col min="9755" max="9755" width="12.42578125" style="2" customWidth="1"/>
    <col min="9756" max="9756" width="10.7109375" style="2" customWidth="1"/>
    <col min="9757" max="9757" width="0" style="2" hidden="1" customWidth="1"/>
    <col min="9758" max="9758" width="9.140625" style="2"/>
    <col min="9759" max="9759" width="0" style="2" hidden="1" customWidth="1"/>
    <col min="9760" max="9760" width="10.28515625" style="2" customWidth="1"/>
    <col min="9761" max="9761" width="10.7109375" style="2" customWidth="1"/>
    <col min="9762" max="10000" width="9.140625" style="2"/>
    <col min="10001" max="10001" width="4.28515625" style="2" customWidth="1"/>
    <col min="10002" max="10002" width="13.7109375" style="2" customWidth="1"/>
    <col min="10003" max="10004" width="8.28515625" style="2" customWidth="1"/>
    <col min="10005" max="10005" width="14.85546875" style="2" customWidth="1"/>
    <col min="10006" max="10006" width="11.7109375" style="2" customWidth="1"/>
    <col min="10007" max="10007" width="13.28515625" style="2" customWidth="1"/>
    <col min="10008" max="10008" width="10.140625" style="2" customWidth="1"/>
    <col min="10009" max="10010" width="13.28515625" style="2" customWidth="1"/>
    <col min="10011" max="10011" width="12.42578125" style="2" customWidth="1"/>
    <col min="10012" max="10012" width="10.7109375" style="2" customWidth="1"/>
    <col min="10013" max="10013" width="0" style="2" hidden="1" customWidth="1"/>
    <col min="10014" max="10014" width="9.140625" style="2"/>
    <col min="10015" max="10015" width="0" style="2" hidden="1" customWidth="1"/>
    <col min="10016" max="10016" width="10.28515625" style="2" customWidth="1"/>
    <col min="10017" max="10017" width="10.7109375" style="2" customWidth="1"/>
    <col min="10018" max="10256" width="9.140625" style="2"/>
    <col min="10257" max="10257" width="4.28515625" style="2" customWidth="1"/>
    <col min="10258" max="10258" width="13.7109375" style="2" customWidth="1"/>
    <col min="10259" max="10260" width="8.28515625" style="2" customWidth="1"/>
    <col min="10261" max="10261" width="14.85546875" style="2" customWidth="1"/>
    <col min="10262" max="10262" width="11.7109375" style="2" customWidth="1"/>
    <col min="10263" max="10263" width="13.28515625" style="2" customWidth="1"/>
    <col min="10264" max="10264" width="10.140625" style="2" customWidth="1"/>
    <col min="10265" max="10266" width="13.28515625" style="2" customWidth="1"/>
    <col min="10267" max="10267" width="12.42578125" style="2" customWidth="1"/>
    <col min="10268" max="10268" width="10.7109375" style="2" customWidth="1"/>
    <col min="10269" max="10269" width="0" style="2" hidden="1" customWidth="1"/>
    <col min="10270" max="10270" width="9.140625" style="2"/>
    <col min="10271" max="10271" width="0" style="2" hidden="1" customWidth="1"/>
    <col min="10272" max="10272" width="10.28515625" style="2" customWidth="1"/>
    <col min="10273" max="10273" width="10.7109375" style="2" customWidth="1"/>
    <col min="10274" max="10512" width="9.140625" style="2"/>
    <col min="10513" max="10513" width="4.28515625" style="2" customWidth="1"/>
    <col min="10514" max="10514" width="13.7109375" style="2" customWidth="1"/>
    <col min="10515" max="10516" width="8.28515625" style="2" customWidth="1"/>
    <col min="10517" max="10517" width="14.85546875" style="2" customWidth="1"/>
    <col min="10518" max="10518" width="11.7109375" style="2" customWidth="1"/>
    <col min="10519" max="10519" width="13.28515625" style="2" customWidth="1"/>
    <col min="10520" max="10520" width="10.140625" style="2" customWidth="1"/>
    <col min="10521" max="10522" width="13.28515625" style="2" customWidth="1"/>
    <col min="10523" max="10523" width="12.42578125" style="2" customWidth="1"/>
    <col min="10524" max="10524" width="10.7109375" style="2" customWidth="1"/>
    <col min="10525" max="10525" width="0" style="2" hidden="1" customWidth="1"/>
    <col min="10526" max="10526" width="9.140625" style="2"/>
    <col min="10527" max="10527" width="0" style="2" hidden="1" customWidth="1"/>
    <col min="10528" max="10528" width="10.28515625" style="2" customWidth="1"/>
    <col min="10529" max="10529" width="10.7109375" style="2" customWidth="1"/>
    <col min="10530" max="10768" width="9.140625" style="2"/>
    <col min="10769" max="10769" width="4.28515625" style="2" customWidth="1"/>
    <col min="10770" max="10770" width="13.7109375" style="2" customWidth="1"/>
    <col min="10771" max="10772" width="8.28515625" style="2" customWidth="1"/>
    <col min="10773" max="10773" width="14.85546875" style="2" customWidth="1"/>
    <col min="10774" max="10774" width="11.7109375" style="2" customWidth="1"/>
    <col min="10775" max="10775" width="13.28515625" style="2" customWidth="1"/>
    <col min="10776" max="10776" width="10.140625" style="2" customWidth="1"/>
    <col min="10777" max="10778" width="13.28515625" style="2" customWidth="1"/>
    <col min="10779" max="10779" width="12.42578125" style="2" customWidth="1"/>
    <col min="10780" max="10780" width="10.7109375" style="2" customWidth="1"/>
    <col min="10781" max="10781" width="0" style="2" hidden="1" customWidth="1"/>
    <col min="10782" max="10782" width="9.140625" style="2"/>
    <col min="10783" max="10783" width="0" style="2" hidden="1" customWidth="1"/>
    <col min="10784" max="10784" width="10.28515625" style="2" customWidth="1"/>
    <col min="10785" max="10785" width="10.7109375" style="2" customWidth="1"/>
    <col min="10786" max="11024" width="9.140625" style="2"/>
    <col min="11025" max="11025" width="4.28515625" style="2" customWidth="1"/>
    <col min="11026" max="11026" width="13.7109375" style="2" customWidth="1"/>
    <col min="11027" max="11028" width="8.28515625" style="2" customWidth="1"/>
    <col min="11029" max="11029" width="14.85546875" style="2" customWidth="1"/>
    <col min="11030" max="11030" width="11.7109375" style="2" customWidth="1"/>
    <col min="11031" max="11031" width="13.28515625" style="2" customWidth="1"/>
    <col min="11032" max="11032" width="10.140625" style="2" customWidth="1"/>
    <col min="11033" max="11034" width="13.28515625" style="2" customWidth="1"/>
    <col min="11035" max="11035" width="12.42578125" style="2" customWidth="1"/>
    <col min="11036" max="11036" width="10.7109375" style="2" customWidth="1"/>
    <col min="11037" max="11037" width="0" style="2" hidden="1" customWidth="1"/>
    <col min="11038" max="11038" width="9.140625" style="2"/>
    <col min="11039" max="11039" width="0" style="2" hidden="1" customWidth="1"/>
    <col min="11040" max="11040" width="10.28515625" style="2" customWidth="1"/>
    <col min="11041" max="11041" width="10.7109375" style="2" customWidth="1"/>
    <col min="11042" max="11280" width="9.140625" style="2"/>
    <col min="11281" max="11281" width="4.28515625" style="2" customWidth="1"/>
    <col min="11282" max="11282" width="13.7109375" style="2" customWidth="1"/>
    <col min="11283" max="11284" width="8.28515625" style="2" customWidth="1"/>
    <col min="11285" max="11285" width="14.85546875" style="2" customWidth="1"/>
    <col min="11286" max="11286" width="11.7109375" style="2" customWidth="1"/>
    <col min="11287" max="11287" width="13.28515625" style="2" customWidth="1"/>
    <col min="11288" max="11288" width="10.140625" style="2" customWidth="1"/>
    <col min="11289" max="11290" width="13.28515625" style="2" customWidth="1"/>
    <col min="11291" max="11291" width="12.42578125" style="2" customWidth="1"/>
    <col min="11292" max="11292" width="10.7109375" style="2" customWidth="1"/>
    <col min="11293" max="11293" width="0" style="2" hidden="1" customWidth="1"/>
    <col min="11294" max="11294" width="9.140625" style="2"/>
    <col min="11295" max="11295" width="0" style="2" hidden="1" customWidth="1"/>
    <col min="11296" max="11296" width="10.28515625" style="2" customWidth="1"/>
    <col min="11297" max="11297" width="10.7109375" style="2" customWidth="1"/>
    <col min="11298" max="11536" width="9.140625" style="2"/>
    <col min="11537" max="11537" width="4.28515625" style="2" customWidth="1"/>
    <col min="11538" max="11538" width="13.7109375" style="2" customWidth="1"/>
    <col min="11539" max="11540" width="8.28515625" style="2" customWidth="1"/>
    <col min="11541" max="11541" width="14.85546875" style="2" customWidth="1"/>
    <col min="11542" max="11542" width="11.7109375" style="2" customWidth="1"/>
    <col min="11543" max="11543" width="13.28515625" style="2" customWidth="1"/>
    <col min="11544" max="11544" width="10.140625" style="2" customWidth="1"/>
    <col min="11545" max="11546" width="13.28515625" style="2" customWidth="1"/>
    <col min="11547" max="11547" width="12.42578125" style="2" customWidth="1"/>
    <col min="11548" max="11548" width="10.7109375" style="2" customWidth="1"/>
    <col min="11549" max="11549" width="0" style="2" hidden="1" customWidth="1"/>
    <col min="11550" max="11550" width="9.140625" style="2"/>
    <col min="11551" max="11551" width="0" style="2" hidden="1" customWidth="1"/>
    <col min="11552" max="11552" width="10.28515625" style="2" customWidth="1"/>
    <col min="11553" max="11553" width="10.7109375" style="2" customWidth="1"/>
    <col min="11554" max="11792" width="9.140625" style="2"/>
    <col min="11793" max="11793" width="4.28515625" style="2" customWidth="1"/>
    <col min="11794" max="11794" width="13.7109375" style="2" customWidth="1"/>
    <col min="11795" max="11796" width="8.28515625" style="2" customWidth="1"/>
    <col min="11797" max="11797" width="14.85546875" style="2" customWidth="1"/>
    <col min="11798" max="11798" width="11.7109375" style="2" customWidth="1"/>
    <col min="11799" max="11799" width="13.28515625" style="2" customWidth="1"/>
    <col min="11800" max="11800" width="10.140625" style="2" customWidth="1"/>
    <col min="11801" max="11802" width="13.28515625" style="2" customWidth="1"/>
    <col min="11803" max="11803" width="12.42578125" style="2" customWidth="1"/>
    <col min="11804" max="11804" width="10.7109375" style="2" customWidth="1"/>
    <col min="11805" max="11805" width="0" style="2" hidden="1" customWidth="1"/>
    <col min="11806" max="11806" width="9.140625" style="2"/>
    <col min="11807" max="11807" width="0" style="2" hidden="1" customWidth="1"/>
    <col min="11808" max="11808" width="10.28515625" style="2" customWidth="1"/>
    <col min="11809" max="11809" width="10.7109375" style="2" customWidth="1"/>
    <col min="11810" max="12048" width="9.140625" style="2"/>
    <col min="12049" max="12049" width="4.28515625" style="2" customWidth="1"/>
    <col min="12050" max="12050" width="13.7109375" style="2" customWidth="1"/>
    <col min="12051" max="12052" width="8.28515625" style="2" customWidth="1"/>
    <col min="12053" max="12053" width="14.85546875" style="2" customWidth="1"/>
    <col min="12054" max="12054" width="11.7109375" style="2" customWidth="1"/>
    <col min="12055" max="12055" width="13.28515625" style="2" customWidth="1"/>
    <col min="12056" max="12056" width="10.140625" style="2" customWidth="1"/>
    <col min="12057" max="12058" width="13.28515625" style="2" customWidth="1"/>
    <col min="12059" max="12059" width="12.42578125" style="2" customWidth="1"/>
    <col min="12060" max="12060" width="10.7109375" style="2" customWidth="1"/>
    <col min="12061" max="12061" width="0" style="2" hidden="1" customWidth="1"/>
    <col min="12062" max="12062" width="9.140625" style="2"/>
    <col min="12063" max="12063" width="0" style="2" hidden="1" customWidth="1"/>
    <col min="12064" max="12064" width="10.28515625" style="2" customWidth="1"/>
    <col min="12065" max="12065" width="10.7109375" style="2" customWidth="1"/>
    <col min="12066" max="12304" width="9.140625" style="2"/>
    <col min="12305" max="12305" width="4.28515625" style="2" customWidth="1"/>
    <col min="12306" max="12306" width="13.7109375" style="2" customWidth="1"/>
    <col min="12307" max="12308" width="8.28515625" style="2" customWidth="1"/>
    <col min="12309" max="12309" width="14.85546875" style="2" customWidth="1"/>
    <col min="12310" max="12310" width="11.7109375" style="2" customWidth="1"/>
    <col min="12311" max="12311" width="13.28515625" style="2" customWidth="1"/>
    <col min="12312" max="12312" width="10.140625" style="2" customWidth="1"/>
    <col min="12313" max="12314" width="13.28515625" style="2" customWidth="1"/>
    <col min="12315" max="12315" width="12.42578125" style="2" customWidth="1"/>
    <col min="12316" max="12316" width="10.7109375" style="2" customWidth="1"/>
    <col min="12317" max="12317" width="0" style="2" hidden="1" customWidth="1"/>
    <col min="12318" max="12318" width="9.140625" style="2"/>
    <col min="12319" max="12319" width="0" style="2" hidden="1" customWidth="1"/>
    <col min="12320" max="12320" width="10.28515625" style="2" customWidth="1"/>
    <col min="12321" max="12321" width="10.7109375" style="2" customWidth="1"/>
    <col min="12322" max="12560" width="9.140625" style="2"/>
    <col min="12561" max="12561" width="4.28515625" style="2" customWidth="1"/>
    <col min="12562" max="12562" width="13.7109375" style="2" customWidth="1"/>
    <col min="12563" max="12564" width="8.28515625" style="2" customWidth="1"/>
    <col min="12565" max="12565" width="14.85546875" style="2" customWidth="1"/>
    <col min="12566" max="12566" width="11.7109375" style="2" customWidth="1"/>
    <col min="12567" max="12567" width="13.28515625" style="2" customWidth="1"/>
    <col min="12568" max="12568" width="10.140625" style="2" customWidth="1"/>
    <col min="12569" max="12570" width="13.28515625" style="2" customWidth="1"/>
    <col min="12571" max="12571" width="12.42578125" style="2" customWidth="1"/>
    <col min="12572" max="12572" width="10.7109375" style="2" customWidth="1"/>
    <col min="12573" max="12573" width="0" style="2" hidden="1" customWidth="1"/>
    <col min="12574" max="12574" width="9.140625" style="2"/>
    <col min="12575" max="12575" width="0" style="2" hidden="1" customWidth="1"/>
    <col min="12576" max="12576" width="10.28515625" style="2" customWidth="1"/>
    <col min="12577" max="12577" width="10.7109375" style="2" customWidth="1"/>
    <col min="12578" max="12816" width="9.140625" style="2"/>
    <col min="12817" max="12817" width="4.28515625" style="2" customWidth="1"/>
    <col min="12818" max="12818" width="13.7109375" style="2" customWidth="1"/>
    <col min="12819" max="12820" width="8.28515625" style="2" customWidth="1"/>
    <col min="12821" max="12821" width="14.85546875" style="2" customWidth="1"/>
    <col min="12822" max="12822" width="11.7109375" style="2" customWidth="1"/>
    <col min="12823" max="12823" width="13.28515625" style="2" customWidth="1"/>
    <col min="12824" max="12824" width="10.140625" style="2" customWidth="1"/>
    <col min="12825" max="12826" width="13.28515625" style="2" customWidth="1"/>
    <col min="12827" max="12827" width="12.42578125" style="2" customWidth="1"/>
    <col min="12828" max="12828" width="10.7109375" style="2" customWidth="1"/>
    <col min="12829" max="12829" width="0" style="2" hidden="1" customWidth="1"/>
    <col min="12830" max="12830" width="9.140625" style="2"/>
    <col min="12831" max="12831" width="0" style="2" hidden="1" customWidth="1"/>
    <col min="12832" max="12832" width="10.28515625" style="2" customWidth="1"/>
    <col min="12833" max="12833" width="10.7109375" style="2" customWidth="1"/>
    <col min="12834" max="13072" width="9.140625" style="2"/>
    <col min="13073" max="13073" width="4.28515625" style="2" customWidth="1"/>
    <col min="13074" max="13074" width="13.7109375" style="2" customWidth="1"/>
    <col min="13075" max="13076" width="8.28515625" style="2" customWidth="1"/>
    <col min="13077" max="13077" width="14.85546875" style="2" customWidth="1"/>
    <col min="13078" max="13078" width="11.7109375" style="2" customWidth="1"/>
    <col min="13079" max="13079" width="13.28515625" style="2" customWidth="1"/>
    <col min="13080" max="13080" width="10.140625" style="2" customWidth="1"/>
    <col min="13081" max="13082" width="13.28515625" style="2" customWidth="1"/>
    <col min="13083" max="13083" width="12.42578125" style="2" customWidth="1"/>
    <col min="13084" max="13084" width="10.7109375" style="2" customWidth="1"/>
    <col min="13085" max="13085" width="0" style="2" hidden="1" customWidth="1"/>
    <col min="13086" max="13086" width="9.140625" style="2"/>
    <col min="13087" max="13087" width="0" style="2" hidden="1" customWidth="1"/>
    <col min="13088" max="13088" width="10.28515625" style="2" customWidth="1"/>
    <col min="13089" max="13089" width="10.7109375" style="2" customWidth="1"/>
    <col min="13090" max="13328" width="9.140625" style="2"/>
    <col min="13329" max="13329" width="4.28515625" style="2" customWidth="1"/>
    <col min="13330" max="13330" width="13.7109375" style="2" customWidth="1"/>
    <col min="13331" max="13332" width="8.28515625" style="2" customWidth="1"/>
    <col min="13333" max="13333" width="14.85546875" style="2" customWidth="1"/>
    <col min="13334" max="13334" width="11.7109375" style="2" customWidth="1"/>
    <col min="13335" max="13335" width="13.28515625" style="2" customWidth="1"/>
    <col min="13336" max="13336" width="10.140625" style="2" customWidth="1"/>
    <col min="13337" max="13338" width="13.28515625" style="2" customWidth="1"/>
    <col min="13339" max="13339" width="12.42578125" style="2" customWidth="1"/>
    <col min="13340" max="13340" width="10.7109375" style="2" customWidth="1"/>
    <col min="13341" max="13341" width="0" style="2" hidden="1" customWidth="1"/>
    <col min="13342" max="13342" width="9.140625" style="2"/>
    <col min="13343" max="13343" width="0" style="2" hidden="1" customWidth="1"/>
    <col min="13344" max="13344" width="10.28515625" style="2" customWidth="1"/>
    <col min="13345" max="13345" width="10.7109375" style="2" customWidth="1"/>
    <col min="13346" max="13584" width="9.140625" style="2"/>
    <col min="13585" max="13585" width="4.28515625" style="2" customWidth="1"/>
    <col min="13586" max="13586" width="13.7109375" style="2" customWidth="1"/>
    <col min="13587" max="13588" width="8.28515625" style="2" customWidth="1"/>
    <col min="13589" max="13589" width="14.85546875" style="2" customWidth="1"/>
    <col min="13590" max="13590" width="11.7109375" style="2" customWidth="1"/>
    <col min="13591" max="13591" width="13.28515625" style="2" customWidth="1"/>
    <col min="13592" max="13592" width="10.140625" style="2" customWidth="1"/>
    <col min="13593" max="13594" width="13.28515625" style="2" customWidth="1"/>
    <col min="13595" max="13595" width="12.42578125" style="2" customWidth="1"/>
    <col min="13596" max="13596" width="10.7109375" style="2" customWidth="1"/>
    <col min="13597" max="13597" width="0" style="2" hidden="1" customWidth="1"/>
    <col min="13598" max="13598" width="9.140625" style="2"/>
    <col min="13599" max="13599" width="0" style="2" hidden="1" customWidth="1"/>
    <col min="13600" max="13600" width="10.28515625" style="2" customWidth="1"/>
    <col min="13601" max="13601" width="10.7109375" style="2" customWidth="1"/>
    <col min="13602" max="13840" width="9.140625" style="2"/>
    <col min="13841" max="13841" width="4.28515625" style="2" customWidth="1"/>
    <col min="13842" max="13842" width="13.7109375" style="2" customWidth="1"/>
    <col min="13843" max="13844" width="8.28515625" style="2" customWidth="1"/>
    <col min="13845" max="13845" width="14.85546875" style="2" customWidth="1"/>
    <col min="13846" max="13846" width="11.7109375" style="2" customWidth="1"/>
    <col min="13847" max="13847" width="13.28515625" style="2" customWidth="1"/>
    <col min="13848" max="13848" width="10.140625" style="2" customWidth="1"/>
    <col min="13849" max="13850" width="13.28515625" style="2" customWidth="1"/>
    <col min="13851" max="13851" width="12.42578125" style="2" customWidth="1"/>
    <col min="13852" max="13852" width="10.7109375" style="2" customWidth="1"/>
    <col min="13853" max="13853" width="0" style="2" hidden="1" customWidth="1"/>
    <col min="13854" max="13854" width="9.140625" style="2"/>
    <col min="13855" max="13855" width="0" style="2" hidden="1" customWidth="1"/>
    <col min="13856" max="13856" width="10.28515625" style="2" customWidth="1"/>
    <col min="13857" max="13857" width="10.7109375" style="2" customWidth="1"/>
    <col min="13858" max="14096" width="9.140625" style="2"/>
    <col min="14097" max="14097" width="4.28515625" style="2" customWidth="1"/>
    <col min="14098" max="14098" width="13.7109375" style="2" customWidth="1"/>
    <col min="14099" max="14100" width="8.28515625" style="2" customWidth="1"/>
    <col min="14101" max="14101" width="14.85546875" style="2" customWidth="1"/>
    <col min="14102" max="14102" width="11.7109375" style="2" customWidth="1"/>
    <col min="14103" max="14103" width="13.28515625" style="2" customWidth="1"/>
    <col min="14104" max="14104" width="10.140625" style="2" customWidth="1"/>
    <col min="14105" max="14106" width="13.28515625" style="2" customWidth="1"/>
    <col min="14107" max="14107" width="12.42578125" style="2" customWidth="1"/>
    <col min="14108" max="14108" width="10.7109375" style="2" customWidth="1"/>
    <col min="14109" max="14109" width="0" style="2" hidden="1" customWidth="1"/>
    <col min="14110" max="14110" width="9.140625" style="2"/>
    <col min="14111" max="14111" width="0" style="2" hidden="1" customWidth="1"/>
    <col min="14112" max="14112" width="10.28515625" style="2" customWidth="1"/>
    <col min="14113" max="14113" width="10.7109375" style="2" customWidth="1"/>
    <col min="14114" max="14352" width="9.140625" style="2"/>
    <col min="14353" max="14353" width="4.28515625" style="2" customWidth="1"/>
    <col min="14354" max="14354" width="13.7109375" style="2" customWidth="1"/>
    <col min="14355" max="14356" width="8.28515625" style="2" customWidth="1"/>
    <col min="14357" max="14357" width="14.85546875" style="2" customWidth="1"/>
    <col min="14358" max="14358" width="11.7109375" style="2" customWidth="1"/>
    <col min="14359" max="14359" width="13.28515625" style="2" customWidth="1"/>
    <col min="14360" max="14360" width="10.140625" style="2" customWidth="1"/>
    <col min="14361" max="14362" width="13.28515625" style="2" customWidth="1"/>
    <col min="14363" max="14363" width="12.42578125" style="2" customWidth="1"/>
    <col min="14364" max="14364" width="10.7109375" style="2" customWidth="1"/>
    <col min="14365" max="14365" width="0" style="2" hidden="1" customWidth="1"/>
    <col min="14366" max="14366" width="9.140625" style="2"/>
    <col min="14367" max="14367" width="0" style="2" hidden="1" customWidth="1"/>
    <col min="14368" max="14368" width="10.28515625" style="2" customWidth="1"/>
    <col min="14369" max="14369" width="10.7109375" style="2" customWidth="1"/>
    <col min="14370" max="14608" width="9.140625" style="2"/>
    <col min="14609" max="14609" width="4.28515625" style="2" customWidth="1"/>
    <col min="14610" max="14610" width="13.7109375" style="2" customWidth="1"/>
    <col min="14611" max="14612" width="8.28515625" style="2" customWidth="1"/>
    <col min="14613" max="14613" width="14.85546875" style="2" customWidth="1"/>
    <col min="14614" max="14614" width="11.7109375" style="2" customWidth="1"/>
    <col min="14615" max="14615" width="13.28515625" style="2" customWidth="1"/>
    <col min="14616" max="14616" width="10.140625" style="2" customWidth="1"/>
    <col min="14617" max="14618" width="13.28515625" style="2" customWidth="1"/>
    <col min="14619" max="14619" width="12.42578125" style="2" customWidth="1"/>
    <col min="14620" max="14620" width="10.7109375" style="2" customWidth="1"/>
    <col min="14621" max="14621" width="0" style="2" hidden="1" customWidth="1"/>
    <col min="14622" max="14622" width="9.140625" style="2"/>
    <col min="14623" max="14623" width="0" style="2" hidden="1" customWidth="1"/>
    <col min="14624" max="14624" width="10.28515625" style="2" customWidth="1"/>
    <col min="14625" max="14625" width="10.7109375" style="2" customWidth="1"/>
    <col min="14626" max="14864" width="9.140625" style="2"/>
    <col min="14865" max="14865" width="4.28515625" style="2" customWidth="1"/>
    <col min="14866" max="14866" width="13.7109375" style="2" customWidth="1"/>
    <col min="14867" max="14868" width="8.28515625" style="2" customWidth="1"/>
    <col min="14869" max="14869" width="14.85546875" style="2" customWidth="1"/>
    <col min="14870" max="14870" width="11.7109375" style="2" customWidth="1"/>
    <col min="14871" max="14871" width="13.28515625" style="2" customWidth="1"/>
    <col min="14872" max="14872" width="10.140625" style="2" customWidth="1"/>
    <col min="14873" max="14874" width="13.28515625" style="2" customWidth="1"/>
    <col min="14875" max="14875" width="12.42578125" style="2" customWidth="1"/>
    <col min="14876" max="14876" width="10.7109375" style="2" customWidth="1"/>
    <col min="14877" max="14877" width="0" style="2" hidden="1" customWidth="1"/>
    <col min="14878" max="14878" width="9.140625" style="2"/>
    <col min="14879" max="14879" width="0" style="2" hidden="1" customWidth="1"/>
    <col min="14880" max="14880" width="10.28515625" style="2" customWidth="1"/>
    <col min="14881" max="14881" width="10.7109375" style="2" customWidth="1"/>
    <col min="14882" max="15120" width="9.140625" style="2"/>
    <col min="15121" max="15121" width="4.28515625" style="2" customWidth="1"/>
    <col min="15122" max="15122" width="13.7109375" style="2" customWidth="1"/>
    <col min="15123" max="15124" width="8.28515625" style="2" customWidth="1"/>
    <col min="15125" max="15125" width="14.85546875" style="2" customWidth="1"/>
    <col min="15126" max="15126" width="11.7109375" style="2" customWidth="1"/>
    <col min="15127" max="15127" width="13.28515625" style="2" customWidth="1"/>
    <col min="15128" max="15128" width="10.140625" style="2" customWidth="1"/>
    <col min="15129" max="15130" width="13.28515625" style="2" customWidth="1"/>
    <col min="15131" max="15131" width="12.42578125" style="2" customWidth="1"/>
    <col min="15132" max="15132" width="10.7109375" style="2" customWidth="1"/>
    <col min="15133" max="15133" width="0" style="2" hidden="1" customWidth="1"/>
    <col min="15134" max="15134" width="9.140625" style="2"/>
    <col min="15135" max="15135" width="0" style="2" hidden="1" customWidth="1"/>
    <col min="15136" max="15136" width="10.28515625" style="2" customWidth="1"/>
    <col min="15137" max="15137" width="10.7109375" style="2" customWidth="1"/>
    <col min="15138" max="15376" width="9.140625" style="2"/>
    <col min="15377" max="15377" width="4.28515625" style="2" customWidth="1"/>
    <col min="15378" max="15378" width="13.7109375" style="2" customWidth="1"/>
    <col min="15379" max="15380" width="8.28515625" style="2" customWidth="1"/>
    <col min="15381" max="15381" width="14.85546875" style="2" customWidth="1"/>
    <col min="15382" max="15382" width="11.7109375" style="2" customWidth="1"/>
    <col min="15383" max="15383" width="13.28515625" style="2" customWidth="1"/>
    <col min="15384" max="15384" width="10.140625" style="2" customWidth="1"/>
    <col min="15385" max="15386" width="13.28515625" style="2" customWidth="1"/>
    <col min="15387" max="15387" width="12.42578125" style="2" customWidth="1"/>
    <col min="15388" max="15388" width="10.7109375" style="2" customWidth="1"/>
    <col min="15389" max="15389" width="0" style="2" hidden="1" customWidth="1"/>
    <col min="15390" max="15390" width="9.140625" style="2"/>
    <col min="15391" max="15391" width="0" style="2" hidden="1" customWidth="1"/>
    <col min="15392" max="15392" width="10.28515625" style="2" customWidth="1"/>
    <col min="15393" max="15393" width="10.7109375" style="2" customWidth="1"/>
    <col min="15394" max="15632" width="9.140625" style="2"/>
    <col min="15633" max="15633" width="4.28515625" style="2" customWidth="1"/>
    <col min="15634" max="15634" width="13.7109375" style="2" customWidth="1"/>
    <col min="15635" max="15636" width="8.28515625" style="2" customWidth="1"/>
    <col min="15637" max="15637" width="14.85546875" style="2" customWidth="1"/>
    <col min="15638" max="15638" width="11.7109375" style="2" customWidth="1"/>
    <col min="15639" max="15639" width="13.28515625" style="2" customWidth="1"/>
    <col min="15640" max="15640" width="10.140625" style="2" customWidth="1"/>
    <col min="15641" max="15642" width="13.28515625" style="2" customWidth="1"/>
    <col min="15643" max="15643" width="12.42578125" style="2" customWidth="1"/>
    <col min="15644" max="15644" width="10.7109375" style="2" customWidth="1"/>
    <col min="15645" max="15645" width="0" style="2" hidden="1" customWidth="1"/>
    <col min="15646" max="15646" width="9.140625" style="2"/>
    <col min="15647" max="15647" width="0" style="2" hidden="1" customWidth="1"/>
    <col min="15648" max="15648" width="10.28515625" style="2" customWidth="1"/>
    <col min="15649" max="15649" width="10.7109375" style="2" customWidth="1"/>
    <col min="15650" max="15888" width="9.140625" style="2"/>
    <col min="15889" max="15889" width="4.28515625" style="2" customWidth="1"/>
    <col min="15890" max="15890" width="13.7109375" style="2" customWidth="1"/>
    <col min="15891" max="15892" width="8.28515625" style="2" customWidth="1"/>
    <col min="15893" max="15893" width="14.85546875" style="2" customWidth="1"/>
    <col min="15894" max="15894" width="11.7109375" style="2" customWidth="1"/>
    <col min="15895" max="15895" width="13.28515625" style="2" customWidth="1"/>
    <col min="15896" max="15896" width="10.140625" style="2" customWidth="1"/>
    <col min="15897" max="15898" width="13.28515625" style="2" customWidth="1"/>
    <col min="15899" max="15899" width="12.42578125" style="2" customWidth="1"/>
    <col min="15900" max="15900" width="10.7109375" style="2" customWidth="1"/>
    <col min="15901" max="15901" width="0" style="2" hidden="1" customWidth="1"/>
    <col min="15902" max="15902" width="9.140625" style="2"/>
    <col min="15903" max="15903" width="0" style="2" hidden="1" customWidth="1"/>
    <col min="15904" max="15904" width="10.28515625" style="2" customWidth="1"/>
    <col min="15905" max="15905" width="10.7109375" style="2" customWidth="1"/>
    <col min="15906" max="16144" width="9.140625" style="2"/>
    <col min="16145" max="16145" width="4.28515625" style="2" customWidth="1"/>
    <col min="16146" max="16146" width="13.7109375" style="2" customWidth="1"/>
    <col min="16147" max="16148" width="8.28515625" style="2" customWidth="1"/>
    <col min="16149" max="16149" width="14.85546875" style="2" customWidth="1"/>
    <col min="16150" max="16150" width="11.7109375" style="2" customWidth="1"/>
    <col min="16151" max="16151" width="13.28515625" style="2" customWidth="1"/>
    <col min="16152" max="16152" width="10.140625" style="2" customWidth="1"/>
    <col min="16153" max="16154" width="13.28515625" style="2" customWidth="1"/>
    <col min="16155" max="16155" width="12.42578125" style="2" customWidth="1"/>
    <col min="16156" max="16156" width="10.7109375" style="2" customWidth="1"/>
    <col min="16157" max="16157" width="0" style="2" hidden="1" customWidth="1"/>
    <col min="16158" max="16158" width="9.140625" style="2"/>
    <col min="16159" max="16159" width="0" style="2" hidden="1" customWidth="1"/>
    <col min="16160" max="16160" width="10.28515625" style="2" customWidth="1"/>
    <col min="16161" max="16161" width="10.7109375" style="2" customWidth="1"/>
    <col min="16162" max="16384" width="9.140625" style="2"/>
  </cols>
  <sheetData>
    <row r="1" spans="1:3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5" t="s">
        <v>12</v>
      </c>
      <c r="M2" s="6"/>
      <c r="N2" s="6"/>
      <c r="O2" s="6"/>
      <c r="P2" s="6"/>
      <c r="Q2" s="6"/>
      <c r="R2" s="7"/>
      <c r="S2" s="5" t="s">
        <v>13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7"/>
      <c r="AG2" s="5" t="s">
        <v>14</v>
      </c>
      <c r="AH2" s="6"/>
      <c r="AI2" s="6"/>
      <c r="AJ2" s="6"/>
      <c r="AK2" s="7"/>
    </row>
    <row r="3" spans="1:37" s="11" customFormat="1" ht="67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9"/>
      <c r="L3" s="10" t="s">
        <v>15</v>
      </c>
      <c r="M3" s="10" t="s">
        <v>16</v>
      </c>
      <c r="N3" s="10" t="s">
        <v>17</v>
      </c>
      <c r="O3" s="10" t="s">
        <v>18</v>
      </c>
      <c r="P3" s="10" t="s">
        <v>19</v>
      </c>
      <c r="Q3" s="10" t="s">
        <v>20</v>
      </c>
      <c r="R3" s="10" t="s">
        <v>21</v>
      </c>
      <c r="S3" s="10" t="s">
        <v>22</v>
      </c>
      <c r="T3" s="10" t="s">
        <v>23</v>
      </c>
      <c r="U3" s="10" t="s">
        <v>24</v>
      </c>
      <c r="V3" s="10" t="s">
        <v>25</v>
      </c>
      <c r="W3" s="10" t="s">
        <v>26</v>
      </c>
      <c r="X3" s="10" t="s">
        <v>27</v>
      </c>
      <c r="Y3" s="10" t="s">
        <v>28</v>
      </c>
      <c r="Z3" s="10" t="s">
        <v>29</v>
      </c>
      <c r="AA3" s="10" t="s">
        <v>30</v>
      </c>
      <c r="AB3" s="10" t="s">
        <v>31</v>
      </c>
      <c r="AC3" s="10" t="s">
        <v>32</v>
      </c>
      <c r="AD3" s="10" t="s">
        <v>33</v>
      </c>
      <c r="AE3" s="10" t="s">
        <v>34</v>
      </c>
      <c r="AF3" s="10" t="s">
        <v>35</v>
      </c>
      <c r="AG3" s="10" t="s">
        <v>36</v>
      </c>
      <c r="AH3" s="10" t="s">
        <v>37</v>
      </c>
      <c r="AI3" s="10" t="s">
        <v>38</v>
      </c>
      <c r="AJ3" s="10" t="s">
        <v>39</v>
      </c>
      <c r="AK3" s="10" t="s">
        <v>40</v>
      </c>
    </row>
    <row r="4" spans="1:37" s="11" customFormat="1" ht="45.7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3"/>
      <c r="L4" s="14" t="s">
        <v>41</v>
      </c>
      <c r="M4" s="14" t="s">
        <v>41</v>
      </c>
      <c r="N4" s="15" t="s">
        <v>42</v>
      </c>
      <c r="O4" s="14" t="s">
        <v>43</v>
      </c>
      <c r="P4" s="15" t="s">
        <v>42</v>
      </c>
      <c r="Q4" s="14" t="s">
        <v>43</v>
      </c>
      <c r="R4" s="14" t="s">
        <v>44</v>
      </c>
      <c r="S4" s="15" t="s">
        <v>45</v>
      </c>
      <c r="T4" s="15" t="s">
        <v>45</v>
      </c>
      <c r="U4" s="14" t="s">
        <v>46</v>
      </c>
      <c r="V4" s="15" t="s">
        <v>47</v>
      </c>
      <c r="W4" s="16" t="s">
        <v>48</v>
      </c>
      <c r="X4" s="15" t="s">
        <v>45</v>
      </c>
      <c r="Y4" s="14" t="s">
        <v>49</v>
      </c>
      <c r="Z4" s="14" t="s">
        <v>50</v>
      </c>
      <c r="AA4" s="17" t="s">
        <v>51</v>
      </c>
      <c r="AB4" s="15" t="s">
        <v>52</v>
      </c>
      <c r="AC4" s="14" t="s">
        <v>53</v>
      </c>
      <c r="AD4" s="14" t="s">
        <v>54</v>
      </c>
      <c r="AE4" s="14" t="s">
        <v>55</v>
      </c>
      <c r="AF4" s="14" t="s">
        <v>56</v>
      </c>
      <c r="AG4" s="17" t="s">
        <v>57</v>
      </c>
      <c r="AH4" s="17" t="s">
        <v>58</v>
      </c>
      <c r="AI4" s="15" t="s">
        <v>59</v>
      </c>
      <c r="AJ4" s="15" t="s">
        <v>60</v>
      </c>
      <c r="AK4" s="15" t="s">
        <v>60</v>
      </c>
    </row>
    <row r="5" spans="1:37" s="20" customFormat="1">
      <c r="A5" s="18" t="s">
        <v>61</v>
      </c>
      <c r="B5" s="18" t="s">
        <v>62</v>
      </c>
      <c r="C5" s="18" t="s">
        <v>63</v>
      </c>
      <c r="D5" s="18" t="s">
        <v>64</v>
      </c>
      <c r="E5" s="18" t="s">
        <v>65</v>
      </c>
      <c r="F5" s="18" t="s">
        <v>66</v>
      </c>
      <c r="G5" s="18" t="s">
        <v>67</v>
      </c>
      <c r="H5" s="18" t="s">
        <v>68</v>
      </c>
      <c r="I5" s="18" t="s">
        <v>69</v>
      </c>
      <c r="J5" s="19" t="s">
        <v>70</v>
      </c>
      <c r="K5" s="18" t="s">
        <v>71</v>
      </c>
      <c r="L5" s="18" t="s">
        <v>72</v>
      </c>
      <c r="M5" s="18" t="s">
        <v>73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95</v>
      </c>
      <c r="AJ5" s="18" t="s">
        <v>96</v>
      </c>
      <c r="AK5" s="18" t="s">
        <v>97</v>
      </c>
    </row>
    <row r="6" spans="1:37" s="27" customFormat="1">
      <c r="A6" s="21">
        <v>1</v>
      </c>
      <c r="B6" s="22" t="s">
        <v>98</v>
      </c>
      <c r="C6" s="21">
        <v>1</v>
      </c>
      <c r="D6" s="23">
        <v>9</v>
      </c>
      <c r="E6" s="24">
        <v>4</v>
      </c>
      <c r="F6" s="24">
        <v>1</v>
      </c>
      <c r="G6" s="24">
        <v>1</v>
      </c>
      <c r="H6" s="24">
        <v>2</v>
      </c>
      <c r="I6" s="25">
        <v>199</v>
      </c>
      <c r="J6" s="25">
        <v>30</v>
      </c>
      <c r="K6" s="23">
        <v>2</v>
      </c>
      <c r="L6" s="26">
        <v>7777</v>
      </c>
      <c r="M6" s="26">
        <v>7777</v>
      </c>
      <c r="N6" s="26">
        <v>83</v>
      </c>
      <c r="O6" s="26">
        <v>5185</v>
      </c>
      <c r="P6" s="26">
        <v>83</v>
      </c>
      <c r="Q6" s="26">
        <v>7777</v>
      </c>
      <c r="R6" s="26">
        <v>2716</v>
      </c>
      <c r="S6" s="26">
        <v>28</v>
      </c>
      <c r="T6" s="26">
        <v>28</v>
      </c>
      <c r="U6" s="26"/>
      <c r="V6" s="26"/>
      <c r="W6" s="26">
        <f>F6*2+G6*2+H6*2+C6*2+G6*2</f>
        <v>12</v>
      </c>
      <c r="X6" s="26">
        <f>F6*3+G6*3+H6*2+D6*2</f>
        <v>28</v>
      </c>
      <c r="Y6" s="26"/>
      <c r="Z6" s="26">
        <f>F6*2+G6*2+H6*2+D6*2+J6+I6</f>
        <v>255</v>
      </c>
      <c r="AA6" s="26">
        <f>D6+F6+G6+H6+I6+J6</f>
        <v>242</v>
      </c>
      <c r="AB6" s="26">
        <f>E6*3+D6*2</f>
        <v>30</v>
      </c>
      <c r="AC6" s="26">
        <f>D6+E6</f>
        <v>13</v>
      </c>
      <c r="AD6" s="26">
        <f>K6*10</f>
        <v>20</v>
      </c>
      <c r="AE6" s="26">
        <f>D6+F6+G6+H6</f>
        <v>13</v>
      </c>
      <c r="AF6" s="26">
        <f>D6*3+F6*5+G6*5+H6*2</f>
        <v>41</v>
      </c>
      <c r="AG6" s="26">
        <f>D6*3+H6*3</f>
        <v>33</v>
      </c>
      <c r="AH6" s="26">
        <f>F6*3+G6*3</f>
        <v>6</v>
      </c>
      <c r="AI6" s="26">
        <f>D6*2+F6*2+H6*2+G6*2</f>
        <v>26</v>
      </c>
      <c r="AJ6" s="26">
        <f>D6+F6+H6+G6</f>
        <v>13</v>
      </c>
      <c r="AK6" s="26">
        <f>D6+F6+H6+G6</f>
        <v>13</v>
      </c>
    </row>
    <row r="7" spans="1:37" s="27" customFormat="1">
      <c r="A7" s="21">
        <v>2</v>
      </c>
      <c r="B7" s="22" t="s">
        <v>99</v>
      </c>
      <c r="C7" s="21">
        <v>1</v>
      </c>
      <c r="D7" s="23">
        <v>5</v>
      </c>
      <c r="E7" s="24">
        <v>1</v>
      </c>
      <c r="F7" s="24">
        <v>1</v>
      </c>
      <c r="G7" s="28"/>
      <c r="H7" s="28"/>
      <c r="I7" s="25">
        <v>64</v>
      </c>
      <c r="J7" s="29">
        <v>28</v>
      </c>
      <c r="K7" s="23">
        <v>1</v>
      </c>
      <c r="L7" s="26">
        <v>1621</v>
      </c>
      <c r="M7" s="26">
        <v>1621</v>
      </c>
      <c r="N7" s="26">
        <v>42</v>
      </c>
      <c r="O7" s="26">
        <v>1080</v>
      </c>
      <c r="P7" s="26">
        <v>42</v>
      </c>
      <c r="Q7" s="26">
        <v>1621</v>
      </c>
      <c r="R7" s="26">
        <v>1454</v>
      </c>
      <c r="S7" s="26">
        <v>13</v>
      </c>
      <c r="T7" s="26">
        <v>13</v>
      </c>
      <c r="U7" s="26"/>
      <c r="V7" s="26"/>
      <c r="W7" s="26">
        <f t="shared" ref="W7:W52" si="0">F7*2+G7*2+H7*2+C7*2+G7*2</f>
        <v>4</v>
      </c>
      <c r="X7" s="26">
        <f t="shared" ref="X7:X43" si="1">F7*3+G7*3+H7*2+D7*2</f>
        <v>13</v>
      </c>
      <c r="Y7" s="26"/>
      <c r="Z7" s="26">
        <f t="shared" ref="Z7:Z43" si="2">F7*2+G7*2+H7*2+D7*2+J7+I7</f>
        <v>104</v>
      </c>
      <c r="AA7" s="26">
        <f t="shared" ref="AA7:AA43" si="3">D7+F7+G7+H7+I7+J7</f>
        <v>98</v>
      </c>
      <c r="AB7" s="26">
        <f t="shared" ref="AB7:AB43" si="4">E7*3+D7*2</f>
        <v>13</v>
      </c>
      <c r="AC7" s="26">
        <f t="shared" ref="AC7:AC43" si="5">D7+E7</f>
        <v>6</v>
      </c>
      <c r="AD7" s="26">
        <f t="shared" ref="AD7:AD43" si="6">K7*10</f>
        <v>10</v>
      </c>
      <c r="AE7" s="26">
        <f t="shared" ref="AE7:AE43" si="7">D7+F7+G7+H7</f>
        <v>6</v>
      </c>
      <c r="AF7" s="26">
        <f t="shared" ref="AF7:AF43" si="8">D7*3+F7*5+G7*5+H7*2</f>
        <v>20</v>
      </c>
      <c r="AG7" s="26">
        <f t="shared" ref="AG7:AG43" si="9">D7*3+H7*3</f>
        <v>15</v>
      </c>
      <c r="AH7" s="26">
        <f t="shared" ref="AH7:AH43" si="10">F7*3+G7*3</f>
        <v>3</v>
      </c>
      <c r="AI7" s="26">
        <f t="shared" ref="AI7:AI43" si="11">D7*2+F7*2+H7*2+G7*2</f>
        <v>12</v>
      </c>
      <c r="AJ7" s="26">
        <f t="shared" ref="AJ7:AJ43" si="12">D7+F7+H7+G7</f>
        <v>6</v>
      </c>
      <c r="AK7" s="26">
        <f t="shared" ref="AK7:AK43" si="13">D7+F7+H7+G7</f>
        <v>6</v>
      </c>
    </row>
    <row r="8" spans="1:37" s="27" customFormat="1">
      <c r="A8" s="21">
        <v>3</v>
      </c>
      <c r="B8" s="22" t="s">
        <v>100</v>
      </c>
      <c r="C8" s="21">
        <v>1</v>
      </c>
      <c r="D8" s="23">
        <v>11</v>
      </c>
      <c r="E8" s="24">
        <v>5</v>
      </c>
      <c r="F8" s="24">
        <v>1</v>
      </c>
      <c r="G8" s="24">
        <v>1</v>
      </c>
      <c r="H8" s="24">
        <v>3</v>
      </c>
      <c r="I8" s="25">
        <v>216</v>
      </c>
      <c r="J8" s="25">
        <v>60</v>
      </c>
      <c r="K8" s="23">
        <v>3</v>
      </c>
      <c r="L8" s="26">
        <v>8560</v>
      </c>
      <c r="M8" s="26">
        <v>8560</v>
      </c>
      <c r="N8" s="26">
        <v>208</v>
      </c>
      <c r="O8" s="26">
        <v>5707</v>
      </c>
      <c r="P8" s="26">
        <v>208</v>
      </c>
      <c r="Q8" s="26">
        <v>8560</v>
      </c>
      <c r="R8" s="26">
        <v>8040</v>
      </c>
      <c r="S8" s="26">
        <v>34</v>
      </c>
      <c r="T8" s="26">
        <v>34</v>
      </c>
      <c r="U8" s="26"/>
      <c r="V8" s="26"/>
      <c r="W8" s="26">
        <f t="shared" si="0"/>
        <v>14</v>
      </c>
      <c r="X8" s="26">
        <f t="shared" si="1"/>
        <v>34</v>
      </c>
      <c r="Y8" s="26"/>
      <c r="Z8" s="26">
        <f t="shared" si="2"/>
        <v>308</v>
      </c>
      <c r="AA8" s="26">
        <f t="shared" si="3"/>
        <v>292</v>
      </c>
      <c r="AB8" s="26">
        <f t="shared" si="4"/>
        <v>37</v>
      </c>
      <c r="AC8" s="26">
        <f t="shared" si="5"/>
        <v>16</v>
      </c>
      <c r="AD8" s="26">
        <f t="shared" si="6"/>
        <v>30</v>
      </c>
      <c r="AE8" s="26">
        <f t="shared" si="7"/>
        <v>16</v>
      </c>
      <c r="AF8" s="26">
        <f t="shared" si="8"/>
        <v>49</v>
      </c>
      <c r="AG8" s="26">
        <f t="shared" si="9"/>
        <v>42</v>
      </c>
      <c r="AH8" s="26">
        <f t="shared" si="10"/>
        <v>6</v>
      </c>
      <c r="AI8" s="26">
        <f t="shared" si="11"/>
        <v>32</v>
      </c>
      <c r="AJ8" s="26">
        <f t="shared" si="12"/>
        <v>16</v>
      </c>
      <c r="AK8" s="26">
        <f t="shared" si="13"/>
        <v>16</v>
      </c>
    </row>
    <row r="9" spans="1:37" s="27" customFormat="1">
      <c r="A9" s="21">
        <v>4</v>
      </c>
      <c r="B9" s="22" t="s">
        <v>101</v>
      </c>
      <c r="C9" s="21">
        <v>1</v>
      </c>
      <c r="D9" s="23">
        <v>11</v>
      </c>
      <c r="E9" s="24">
        <v>4</v>
      </c>
      <c r="F9" s="24">
        <v>1</v>
      </c>
      <c r="G9" s="30"/>
      <c r="H9" s="24">
        <v>3</v>
      </c>
      <c r="I9" s="25">
        <v>265</v>
      </c>
      <c r="J9" s="25">
        <v>32</v>
      </c>
      <c r="K9" s="23">
        <v>2</v>
      </c>
      <c r="L9" s="26">
        <v>7743</v>
      </c>
      <c r="M9" s="26">
        <v>7743</v>
      </c>
      <c r="N9" s="26">
        <v>83</v>
      </c>
      <c r="O9" s="26">
        <v>5162</v>
      </c>
      <c r="P9" s="26">
        <v>83</v>
      </c>
      <c r="Q9" s="26">
        <v>7743</v>
      </c>
      <c r="R9" s="26">
        <v>3630</v>
      </c>
      <c r="S9" s="26">
        <v>31</v>
      </c>
      <c r="T9" s="26">
        <v>31</v>
      </c>
      <c r="U9" s="26"/>
      <c r="V9" s="26"/>
      <c r="W9" s="26">
        <f t="shared" si="0"/>
        <v>10</v>
      </c>
      <c r="X9" s="26">
        <f t="shared" si="1"/>
        <v>31</v>
      </c>
      <c r="Y9" s="26"/>
      <c r="Z9" s="26">
        <f t="shared" si="2"/>
        <v>327</v>
      </c>
      <c r="AA9" s="26">
        <f t="shared" si="3"/>
        <v>312</v>
      </c>
      <c r="AB9" s="26">
        <f t="shared" si="4"/>
        <v>34</v>
      </c>
      <c r="AC9" s="26">
        <f t="shared" si="5"/>
        <v>15</v>
      </c>
      <c r="AD9" s="26">
        <f t="shared" si="6"/>
        <v>20</v>
      </c>
      <c r="AE9" s="26">
        <f t="shared" si="7"/>
        <v>15</v>
      </c>
      <c r="AF9" s="26">
        <f t="shared" si="8"/>
        <v>44</v>
      </c>
      <c r="AG9" s="26">
        <f t="shared" si="9"/>
        <v>42</v>
      </c>
      <c r="AH9" s="26">
        <f t="shared" si="10"/>
        <v>3</v>
      </c>
      <c r="AI9" s="26">
        <f t="shared" si="11"/>
        <v>30</v>
      </c>
      <c r="AJ9" s="26">
        <f t="shared" si="12"/>
        <v>15</v>
      </c>
      <c r="AK9" s="26">
        <f t="shared" si="13"/>
        <v>15</v>
      </c>
    </row>
    <row r="10" spans="1:37" s="27" customFormat="1">
      <c r="A10" s="21">
        <v>5</v>
      </c>
      <c r="B10" s="22" t="s">
        <v>102</v>
      </c>
      <c r="C10" s="21">
        <v>1</v>
      </c>
      <c r="D10" s="23">
        <v>18</v>
      </c>
      <c r="E10" s="24">
        <v>4</v>
      </c>
      <c r="F10" s="24">
        <v>1</v>
      </c>
      <c r="G10" s="24">
        <v>4</v>
      </c>
      <c r="H10" s="24">
        <v>2</v>
      </c>
      <c r="I10" s="31">
        <v>287</v>
      </c>
      <c r="J10" s="25">
        <v>22</v>
      </c>
      <c r="K10" s="23">
        <v>1</v>
      </c>
      <c r="L10" s="26">
        <v>13671</v>
      </c>
      <c r="M10" s="26">
        <v>13671</v>
      </c>
      <c r="N10" s="26">
        <v>167</v>
      </c>
      <c r="O10" s="26">
        <v>9114</v>
      </c>
      <c r="P10" s="26">
        <v>167</v>
      </c>
      <c r="Q10" s="26">
        <v>13671</v>
      </c>
      <c r="R10" s="26">
        <v>6095</v>
      </c>
      <c r="S10" s="26">
        <v>55</v>
      </c>
      <c r="T10" s="26">
        <v>55</v>
      </c>
      <c r="U10" s="26"/>
      <c r="V10" s="26"/>
      <c r="W10" s="26">
        <f t="shared" si="0"/>
        <v>24</v>
      </c>
      <c r="X10" s="26">
        <f t="shared" si="1"/>
        <v>55</v>
      </c>
      <c r="Y10" s="26"/>
      <c r="Z10" s="26">
        <f t="shared" si="2"/>
        <v>359</v>
      </c>
      <c r="AA10" s="26">
        <f t="shared" si="3"/>
        <v>334</v>
      </c>
      <c r="AB10" s="26">
        <f t="shared" si="4"/>
        <v>48</v>
      </c>
      <c r="AC10" s="26">
        <f t="shared" si="5"/>
        <v>22</v>
      </c>
      <c r="AD10" s="26">
        <f t="shared" si="6"/>
        <v>10</v>
      </c>
      <c r="AE10" s="26">
        <f t="shared" si="7"/>
        <v>25</v>
      </c>
      <c r="AF10" s="26">
        <f t="shared" si="8"/>
        <v>83</v>
      </c>
      <c r="AG10" s="26">
        <f t="shared" si="9"/>
        <v>60</v>
      </c>
      <c r="AH10" s="26">
        <f t="shared" si="10"/>
        <v>15</v>
      </c>
      <c r="AI10" s="26">
        <f t="shared" si="11"/>
        <v>50</v>
      </c>
      <c r="AJ10" s="26">
        <f t="shared" si="12"/>
        <v>25</v>
      </c>
      <c r="AK10" s="26">
        <f t="shared" si="13"/>
        <v>25</v>
      </c>
    </row>
    <row r="11" spans="1:37" s="27" customFormat="1">
      <c r="A11" s="21">
        <v>6</v>
      </c>
      <c r="B11" s="22" t="s">
        <v>103</v>
      </c>
      <c r="C11" s="21">
        <v>1</v>
      </c>
      <c r="D11" s="23">
        <v>16</v>
      </c>
      <c r="E11" s="24">
        <v>6</v>
      </c>
      <c r="F11" s="24">
        <v>1</v>
      </c>
      <c r="G11" s="24">
        <v>2</v>
      </c>
      <c r="H11" s="24">
        <v>3</v>
      </c>
      <c r="I11" s="25">
        <v>258</v>
      </c>
      <c r="J11" s="25">
        <v>55</v>
      </c>
      <c r="K11" s="23">
        <v>6</v>
      </c>
      <c r="L11" s="26">
        <v>9093</v>
      </c>
      <c r="M11" s="26">
        <v>9093</v>
      </c>
      <c r="N11" s="26">
        <v>183</v>
      </c>
      <c r="O11" s="26">
        <v>6062</v>
      </c>
      <c r="P11" s="26">
        <v>183</v>
      </c>
      <c r="Q11" s="26">
        <v>9093</v>
      </c>
      <c r="R11" s="26">
        <v>3673</v>
      </c>
      <c r="S11" s="26">
        <v>47</v>
      </c>
      <c r="T11" s="26">
        <v>47</v>
      </c>
      <c r="U11" s="26"/>
      <c r="V11" s="26"/>
      <c r="W11" s="26">
        <f t="shared" si="0"/>
        <v>18</v>
      </c>
      <c r="X11" s="26">
        <f t="shared" si="1"/>
        <v>47</v>
      </c>
      <c r="Y11" s="26"/>
      <c r="Z11" s="26">
        <f t="shared" si="2"/>
        <v>357</v>
      </c>
      <c r="AA11" s="26">
        <f t="shared" si="3"/>
        <v>335</v>
      </c>
      <c r="AB11" s="26">
        <f t="shared" si="4"/>
        <v>50</v>
      </c>
      <c r="AC11" s="26">
        <f t="shared" si="5"/>
        <v>22</v>
      </c>
      <c r="AD11" s="26">
        <f t="shared" si="6"/>
        <v>60</v>
      </c>
      <c r="AE11" s="26">
        <f t="shared" si="7"/>
        <v>22</v>
      </c>
      <c r="AF11" s="26">
        <f t="shared" si="8"/>
        <v>69</v>
      </c>
      <c r="AG11" s="26">
        <f t="shared" si="9"/>
        <v>57</v>
      </c>
      <c r="AH11" s="26">
        <f t="shared" si="10"/>
        <v>9</v>
      </c>
      <c r="AI11" s="26">
        <f t="shared" si="11"/>
        <v>44</v>
      </c>
      <c r="AJ11" s="26">
        <f t="shared" si="12"/>
        <v>22</v>
      </c>
      <c r="AK11" s="26">
        <f t="shared" si="13"/>
        <v>22</v>
      </c>
    </row>
    <row r="12" spans="1:37" s="27" customFormat="1">
      <c r="A12" s="21">
        <v>7</v>
      </c>
      <c r="B12" s="22" t="s">
        <v>104</v>
      </c>
      <c r="C12" s="21">
        <v>1</v>
      </c>
      <c r="D12" s="23">
        <v>14</v>
      </c>
      <c r="E12" s="24">
        <v>4</v>
      </c>
      <c r="F12" s="24">
        <v>1</v>
      </c>
      <c r="G12" s="24">
        <v>2</v>
      </c>
      <c r="H12" s="24">
        <v>3</v>
      </c>
      <c r="I12" s="25">
        <v>302</v>
      </c>
      <c r="J12" s="25">
        <v>27</v>
      </c>
      <c r="K12" s="23">
        <v>3</v>
      </c>
      <c r="L12" s="26">
        <v>4999</v>
      </c>
      <c r="M12" s="26">
        <v>4999</v>
      </c>
      <c r="N12" s="26">
        <v>125</v>
      </c>
      <c r="O12" s="26">
        <v>3332</v>
      </c>
      <c r="P12" s="26">
        <v>125</v>
      </c>
      <c r="Q12" s="26">
        <v>4999</v>
      </c>
      <c r="R12" s="26">
        <v>3418</v>
      </c>
      <c r="S12" s="26">
        <v>43</v>
      </c>
      <c r="T12" s="26">
        <v>43</v>
      </c>
      <c r="U12" s="26"/>
      <c r="V12" s="26"/>
      <c r="W12" s="26">
        <f t="shared" si="0"/>
        <v>18</v>
      </c>
      <c r="X12" s="26">
        <f t="shared" si="1"/>
        <v>43</v>
      </c>
      <c r="Y12" s="26"/>
      <c r="Z12" s="26">
        <f t="shared" si="2"/>
        <v>369</v>
      </c>
      <c r="AA12" s="26">
        <f t="shared" si="3"/>
        <v>349</v>
      </c>
      <c r="AB12" s="26">
        <f t="shared" si="4"/>
        <v>40</v>
      </c>
      <c r="AC12" s="26">
        <f t="shared" si="5"/>
        <v>18</v>
      </c>
      <c r="AD12" s="26">
        <f t="shared" si="6"/>
        <v>30</v>
      </c>
      <c r="AE12" s="26">
        <f t="shared" si="7"/>
        <v>20</v>
      </c>
      <c r="AF12" s="26">
        <f t="shared" si="8"/>
        <v>63</v>
      </c>
      <c r="AG12" s="26">
        <f t="shared" si="9"/>
        <v>51</v>
      </c>
      <c r="AH12" s="26">
        <f t="shared" si="10"/>
        <v>9</v>
      </c>
      <c r="AI12" s="26">
        <f t="shared" si="11"/>
        <v>40</v>
      </c>
      <c r="AJ12" s="26">
        <f t="shared" si="12"/>
        <v>20</v>
      </c>
      <c r="AK12" s="26">
        <f t="shared" si="13"/>
        <v>20</v>
      </c>
    </row>
    <row r="13" spans="1:37" s="27" customFormat="1">
      <c r="A13" s="21">
        <v>8</v>
      </c>
      <c r="B13" s="22" t="s">
        <v>105</v>
      </c>
      <c r="C13" s="21">
        <v>1</v>
      </c>
      <c r="D13" s="23">
        <v>11</v>
      </c>
      <c r="E13" s="24">
        <v>2</v>
      </c>
      <c r="F13" s="24">
        <v>1</v>
      </c>
      <c r="G13" s="24">
        <v>1</v>
      </c>
      <c r="H13" s="28"/>
      <c r="I13" s="25">
        <v>161</v>
      </c>
      <c r="J13" s="29">
        <v>28</v>
      </c>
      <c r="K13" s="23">
        <v>2</v>
      </c>
      <c r="L13" s="26">
        <v>4573</v>
      </c>
      <c r="M13" s="26">
        <v>4573</v>
      </c>
      <c r="N13" s="26">
        <v>83</v>
      </c>
      <c r="O13" s="26">
        <v>3048</v>
      </c>
      <c r="P13" s="26">
        <v>83</v>
      </c>
      <c r="Q13" s="26">
        <v>4573</v>
      </c>
      <c r="R13" s="26">
        <v>2884</v>
      </c>
      <c r="S13" s="26">
        <v>28</v>
      </c>
      <c r="T13" s="26">
        <v>28</v>
      </c>
      <c r="U13" s="26"/>
      <c r="V13" s="26"/>
      <c r="W13" s="26">
        <f t="shared" si="0"/>
        <v>8</v>
      </c>
      <c r="X13" s="26">
        <f t="shared" si="1"/>
        <v>28</v>
      </c>
      <c r="Y13" s="26"/>
      <c r="Z13" s="26">
        <f t="shared" si="2"/>
        <v>215</v>
      </c>
      <c r="AA13" s="26">
        <f t="shared" si="3"/>
        <v>202</v>
      </c>
      <c r="AB13" s="26">
        <f t="shared" si="4"/>
        <v>28</v>
      </c>
      <c r="AC13" s="26">
        <f t="shared" si="5"/>
        <v>13</v>
      </c>
      <c r="AD13" s="26">
        <f t="shared" si="6"/>
        <v>20</v>
      </c>
      <c r="AE13" s="26">
        <f t="shared" si="7"/>
        <v>13</v>
      </c>
      <c r="AF13" s="26">
        <f t="shared" si="8"/>
        <v>43</v>
      </c>
      <c r="AG13" s="26">
        <f t="shared" si="9"/>
        <v>33</v>
      </c>
      <c r="AH13" s="26">
        <f t="shared" si="10"/>
        <v>6</v>
      </c>
      <c r="AI13" s="26">
        <f t="shared" si="11"/>
        <v>26</v>
      </c>
      <c r="AJ13" s="26">
        <f t="shared" si="12"/>
        <v>13</v>
      </c>
      <c r="AK13" s="26">
        <f t="shared" si="13"/>
        <v>13</v>
      </c>
    </row>
    <row r="14" spans="1:37" s="27" customFormat="1">
      <c r="A14" s="21">
        <v>9</v>
      </c>
      <c r="B14" s="22" t="s">
        <v>106</v>
      </c>
      <c r="C14" s="21">
        <v>1</v>
      </c>
      <c r="D14" s="23">
        <v>27</v>
      </c>
      <c r="E14" s="24">
        <v>5</v>
      </c>
      <c r="F14" s="24">
        <v>1</v>
      </c>
      <c r="G14" s="24">
        <v>3</v>
      </c>
      <c r="H14" s="24">
        <v>1</v>
      </c>
      <c r="I14" s="25">
        <v>327</v>
      </c>
      <c r="J14" s="25">
        <v>54</v>
      </c>
      <c r="K14" s="23">
        <v>3</v>
      </c>
      <c r="L14" s="26">
        <v>13344</v>
      </c>
      <c r="M14" s="26">
        <v>13344</v>
      </c>
      <c r="N14" s="26">
        <v>582</v>
      </c>
      <c r="O14" s="26">
        <v>8896</v>
      </c>
      <c r="P14" s="26">
        <v>582</v>
      </c>
      <c r="Q14" s="26">
        <v>13344</v>
      </c>
      <c r="R14" s="26">
        <v>10017</v>
      </c>
      <c r="S14" s="26">
        <v>68</v>
      </c>
      <c r="T14" s="26">
        <v>68</v>
      </c>
      <c r="U14" s="26"/>
      <c r="V14" s="26"/>
      <c r="W14" s="26">
        <f t="shared" si="0"/>
        <v>18</v>
      </c>
      <c r="X14" s="26">
        <f t="shared" si="1"/>
        <v>68</v>
      </c>
      <c r="Y14" s="26"/>
      <c r="Z14" s="26">
        <f t="shared" si="2"/>
        <v>445</v>
      </c>
      <c r="AA14" s="26">
        <f t="shared" si="3"/>
        <v>413</v>
      </c>
      <c r="AB14" s="26">
        <f t="shared" si="4"/>
        <v>69</v>
      </c>
      <c r="AC14" s="26">
        <f t="shared" si="5"/>
        <v>32</v>
      </c>
      <c r="AD14" s="26">
        <f t="shared" si="6"/>
        <v>30</v>
      </c>
      <c r="AE14" s="26">
        <f t="shared" si="7"/>
        <v>32</v>
      </c>
      <c r="AF14" s="26">
        <f t="shared" si="8"/>
        <v>103</v>
      </c>
      <c r="AG14" s="26">
        <f t="shared" si="9"/>
        <v>84</v>
      </c>
      <c r="AH14" s="26">
        <f t="shared" si="10"/>
        <v>12</v>
      </c>
      <c r="AI14" s="26">
        <f t="shared" si="11"/>
        <v>64</v>
      </c>
      <c r="AJ14" s="26">
        <f t="shared" si="12"/>
        <v>32</v>
      </c>
      <c r="AK14" s="26">
        <f t="shared" si="13"/>
        <v>32</v>
      </c>
    </row>
    <row r="15" spans="1:37" s="27" customFormat="1">
      <c r="A15" s="21">
        <v>10</v>
      </c>
      <c r="B15" s="22" t="s">
        <v>107</v>
      </c>
      <c r="C15" s="21">
        <v>1</v>
      </c>
      <c r="D15" s="23">
        <v>18</v>
      </c>
      <c r="E15" s="24">
        <v>5</v>
      </c>
      <c r="F15" s="24">
        <v>1</v>
      </c>
      <c r="G15" s="24">
        <v>2</v>
      </c>
      <c r="H15" s="24">
        <v>2</v>
      </c>
      <c r="I15" s="25">
        <v>368</v>
      </c>
      <c r="J15" s="25">
        <v>31</v>
      </c>
      <c r="K15" s="23">
        <v>2</v>
      </c>
      <c r="L15" s="26">
        <v>10182</v>
      </c>
      <c r="M15" s="26">
        <v>10182</v>
      </c>
      <c r="N15" s="26">
        <v>208</v>
      </c>
      <c r="O15" s="26">
        <v>6788</v>
      </c>
      <c r="P15" s="26">
        <v>208</v>
      </c>
      <c r="Q15" s="26">
        <v>10182</v>
      </c>
      <c r="R15" s="26">
        <v>2927</v>
      </c>
      <c r="S15" s="26">
        <v>49</v>
      </c>
      <c r="T15" s="26">
        <v>49</v>
      </c>
      <c r="U15" s="26"/>
      <c r="V15" s="26"/>
      <c r="W15" s="26">
        <f t="shared" si="0"/>
        <v>16</v>
      </c>
      <c r="X15" s="26">
        <f t="shared" si="1"/>
        <v>49</v>
      </c>
      <c r="Y15" s="26"/>
      <c r="Z15" s="26">
        <f t="shared" si="2"/>
        <v>445</v>
      </c>
      <c r="AA15" s="26">
        <f t="shared" si="3"/>
        <v>422</v>
      </c>
      <c r="AB15" s="26">
        <f t="shared" si="4"/>
        <v>51</v>
      </c>
      <c r="AC15" s="26">
        <f t="shared" si="5"/>
        <v>23</v>
      </c>
      <c r="AD15" s="26">
        <f t="shared" si="6"/>
        <v>20</v>
      </c>
      <c r="AE15" s="26">
        <f t="shared" si="7"/>
        <v>23</v>
      </c>
      <c r="AF15" s="26">
        <f t="shared" si="8"/>
        <v>73</v>
      </c>
      <c r="AG15" s="26">
        <f t="shared" si="9"/>
        <v>60</v>
      </c>
      <c r="AH15" s="26">
        <f t="shared" si="10"/>
        <v>9</v>
      </c>
      <c r="AI15" s="26">
        <f t="shared" si="11"/>
        <v>46</v>
      </c>
      <c r="AJ15" s="26">
        <f t="shared" si="12"/>
        <v>23</v>
      </c>
      <c r="AK15" s="26">
        <f t="shared" si="13"/>
        <v>23</v>
      </c>
    </row>
    <row r="16" spans="1:37" s="27" customFormat="1">
      <c r="A16" s="21">
        <v>11</v>
      </c>
      <c r="B16" s="22" t="s">
        <v>108</v>
      </c>
      <c r="C16" s="21">
        <v>1</v>
      </c>
      <c r="D16" s="23">
        <v>18</v>
      </c>
      <c r="E16" s="24">
        <v>3</v>
      </c>
      <c r="F16" s="28"/>
      <c r="G16" s="24">
        <v>1</v>
      </c>
      <c r="H16" s="24">
        <v>2</v>
      </c>
      <c r="I16" s="25">
        <v>259</v>
      </c>
      <c r="J16" s="25">
        <v>50</v>
      </c>
      <c r="K16" s="23">
        <v>4</v>
      </c>
      <c r="L16" s="26">
        <v>9307</v>
      </c>
      <c r="M16" s="26">
        <v>9307</v>
      </c>
      <c r="N16" s="26">
        <v>100</v>
      </c>
      <c r="O16" s="26">
        <v>6205</v>
      </c>
      <c r="P16" s="26">
        <v>100</v>
      </c>
      <c r="Q16" s="26">
        <v>9307</v>
      </c>
      <c r="R16" s="26">
        <v>6667</v>
      </c>
      <c r="S16" s="26">
        <v>43</v>
      </c>
      <c r="T16" s="26">
        <v>43</v>
      </c>
      <c r="U16" s="26"/>
      <c r="V16" s="26"/>
      <c r="W16" s="26">
        <f t="shared" si="0"/>
        <v>10</v>
      </c>
      <c r="X16" s="26">
        <f t="shared" si="1"/>
        <v>43</v>
      </c>
      <c r="Y16" s="26"/>
      <c r="Z16" s="26">
        <f t="shared" si="2"/>
        <v>351</v>
      </c>
      <c r="AA16" s="26">
        <f t="shared" si="3"/>
        <v>330</v>
      </c>
      <c r="AB16" s="26">
        <f t="shared" si="4"/>
        <v>45</v>
      </c>
      <c r="AC16" s="26">
        <f t="shared" si="5"/>
        <v>21</v>
      </c>
      <c r="AD16" s="26">
        <f t="shared" si="6"/>
        <v>40</v>
      </c>
      <c r="AE16" s="26">
        <f t="shared" si="7"/>
        <v>21</v>
      </c>
      <c r="AF16" s="26">
        <f t="shared" si="8"/>
        <v>63</v>
      </c>
      <c r="AG16" s="26">
        <f t="shared" si="9"/>
        <v>60</v>
      </c>
      <c r="AH16" s="26">
        <f t="shared" si="10"/>
        <v>3</v>
      </c>
      <c r="AI16" s="26">
        <f t="shared" si="11"/>
        <v>42</v>
      </c>
      <c r="AJ16" s="26">
        <f t="shared" si="12"/>
        <v>21</v>
      </c>
      <c r="AK16" s="26">
        <f t="shared" si="13"/>
        <v>21</v>
      </c>
    </row>
    <row r="17" spans="1:37" s="27" customFormat="1">
      <c r="A17" s="21">
        <v>12</v>
      </c>
      <c r="B17" s="22" t="s">
        <v>109</v>
      </c>
      <c r="C17" s="21">
        <v>1</v>
      </c>
      <c r="D17" s="23">
        <v>24</v>
      </c>
      <c r="E17" s="24">
        <v>5</v>
      </c>
      <c r="F17" s="24">
        <v>1</v>
      </c>
      <c r="G17" s="24">
        <v>2</v>
      </c>
      <c r="H17" s="24">
        <v>2</v>
      </c>
      <c r="I17" s="25">
        <v>440</v>
      </c>
      <c r="J17" s="25">
        <v>47</v>
      </c>
      <c r="K17" s="23">
        <v>5</v>
      </c>
      <c r="L17" s="26">
        <v>15021</v>
      </c>
      <c r="M17" s="26">
        <v>15021</v>
      </c>
      <c r="N17" s="26">
        <v>433</v>
      </c>
      <c r="O17" s="26">
        <v>10014</v>
      </c>
      <c r="P17" s="26">
        <v>433</v>
      </c>
      <c r="Q17" s="26">
        <v>15021</v>
      </c>
      <c r="R17" s="26">
        <v>8194</v>
      </c>
      <c r="S17" s="26">
        <v>61</v>
      </c>
      <c r="T17" s="26">
        <v>61</v>
      </c>
      <c r="U17" s="26"/>
      <c r="V17" s="26"/>
      <c r="W17" s="26">
        <f t="shared" si="0"/>
        <v>16</v>
      </c>
      <c r="X17" s="26">
        <f t="shared" si="1"/>
        <v>61</v>
      </c>
      <c r="Y17" s="26"/>
      <c r="Z17" s="26">
        <f t="shared" si="2"/>
        <v>545</v>
      </c>
      <c r="AA17" s="26">
        <f t="shared" si="3"/>
        <v>516</v>
      </c>
      <c r="AB17" s="26">
        <f t="shared" si="4"/>
        <v>63</v>
      </c>
      <c r="AC17" s="26">
        <f t="shared" si="5"/>
        <v>29</v>
      </c>
      <c r="AD17" s="26">
        <f t="shared" si="6"/>
        <v>50</v>
      </c>
      <c r="AE17" s="26">
        <f t="shared" si="7"/>
        <v>29</v>
      </c>
      <c r="AF17" s="26">
        <f t="shared" si="8"/>
        <v>91</v>
      </c>
      <c r="AG17" s="26">
        <f t="shared" si="9"/>
        <v>78</v>
      </c>
      <c r="AH17" s="26">
        <f t="shared" si="10"/>
        <v>9</v>
      </c>
      <c r="AI17" s="26">
        <f t="shared" si="11"/>
        <v>58</v>
      </c>
      <c r="AJ17" s="26">
        <f t="shared" si="12"/>
        <v>29</v>
      </c>
      <c r="AK17" s="26">
        <f t="shared" si="13"/>
        <v>29</v>
      </c>
    </row>
    <row r="18" spans="1:37" s="27" customFormat="1">
      <c r="A18" s="21">
        <v>13</v>
      </c>
      <c r="B18" s="22" t="s">
        <v>110</v>
      </c>
      <c r="C18" s="21">
        <v>1</v>
      </c>
      <c r="D18" s="23">
        <v>14</v>
      </c>
      <c r="E18" s="24">
        <v>5</v>
      </c>
      <c r="F18" s="24">
        <v>1</v>
      </c>
      <c r="G18" s="24">
        <v>1</v>
      </c>
      <c r="H18" s="24">
        <v>3</v>
      </c>
      <c r="I18" s="25">
        <v>186</v>
      </c>
      <c r="J18" s="25">
        <v>22</v>
      </c>
      <c r="K18" s="23">
        <v>3</v>
      </c>
      <c r="L18" s="26">
        <v>6584</v>
      </c>
      <c r="M18" s="26">
        <v>6584</v>
      </c>
      <c r="N18" s="26">
        <v>42</v>
      </c>
      <c r="O18" s="26">
        <v>4389</v>
      </c>
      <c r="P18" s="26">
        <v>42</v>
      </c>
      <c r="Q18" s="26">
        <v>6584</v>
      </c>
      <c r="R18" s="26">
        <v>3028</v>
      </c>
      <c r="S18" s="26">
        <v>40</v>
      </c>
      <c r="T18" s="26">
        <v>40</v>
      </c>
      <c r="U18" s="26"/>
      <c r="V18" s="26"/>
      <c r="W18" s="26">
        <f t="shared" si="0"/>
        <v>14</v>
      </c>
      <c r="X18" s="26">
        <f t="shared" si="1"/>
        <v>40</v>
      </c>
      <c r="Y18" s="26"/>
      <c r="Z18" s="26">
        <f t="shared" si="2"/>
        <v>246</v>
      </c>
      <c r="AA18" s="26">
        <f t="shared" si="3"/>
        <v>227</v>
      </c>
      <c r="AB18" s="26">
        <f t="shared" si="4"/>
        <v>43</v>
      </c>
      <c r="AC18" s="26">
        <f t="shared" si="5"/>
        <v>19</v>
      </c>
      <c r="AD18" s="26">
        <f t="shared" si="6"/>
        <v>30</v>
      </c>
      <c r="AE18" s="26">
        <f t="shared" si="7"/>
        <v>19</v>
      </c>
      <c r="AF18" s="26">
        <f t="shared" si="8"/>
        <v>58</v>
      </c>
      <c r="AG18" s="26">
        <f t="shared" si="9"/>
        <v>51</v>
      </c>
      <c r="AH18" s="26">
        <f t="shared" si="10"/>
        <v>6</v>
      </c>
      <c r="AI18" s="26">
        <f t="shared" si="11"/>
        <v>38</v>
      </c>
      <c r="AJ18" s="26">
        <f t="shared" si="12"/>
        <v>19</v>
      </c>
      <c r="AK18" s="26">
        <f t="shared" si="13"/>
        <v>19</v>
      </c>
    </row>
    <row r="19" spans="1:37" s="27" customFormat="1">
      <c r="A19" s="21">
        <v>14</v>
      </c>
      <c r="B19" s="22" t="s">
        <v>111</v>
      </c>
      <c r="C19" s="21">
        <v>1</v>
      </c>
      <c r="D19" s="23">
        <v>10</v>
      </c>
      <c r="E19" s="24">
        <v>4</v>
      </c>
      <c r="F19" s="24">
        <v>1</v>
      </c>
      <c r="G19" s="30"/>
      <c r="H19" s="24">
        <v>2</v>
      </c>
      <c r="I19" s="25">
        <v>279</v>
      </c>
      <c r="J19" s="25">
        <v>27</v>
      </c>
      <c r="K19" s="23">
        <v>2</v>
      </c>
      <c r="L19" s="26">
        <v>3965</v>
      </c>
      <c r="M19" s="26">
        <v>3965</v>
      </c>
      <c r="N19" s="26">
        <v>42</v>
      </c>
      <c r="O19" s="26">
        <v>2643</v>
      </c>
      <c r="P19" s="26">
        <v>42</v>
      </c>
      <c r="Q19" s="26">
        <v>3965</v>
      </c>
      <c r="R19" s="26">
        <v>1768</v>
      </c>
      <c r="S19" s="26">
        <v>27</v>
      </c>
      <c r="T19" s="26">
        <v>27</v>
      </c>
      <c r="U19" s="26"/>
      <c r="V19" s="26"/>
      <c r="W19" s="26">
        <f t="shared" si="0"/>
        <v>8</v>
      </c>
      <c r="X19" s="26">
        <f t="shared" si="1"/>
        <v>27</v>
      </c>
      <c r="Y19" s="26"/>
      <c r="Z19" s="26">
        <f t="shared" si="2"/>
        <v>332</v>
      </c>
      <c r="AA19" s="26">
        <f t="shared" si="3"/>
        <v>319</v>
      </c>
      <c r="AB19" s="26">
        <f t="shared" si="4"/>
        <v>32</v>
      </c>
      <c r="AC19" s="26">
        <f t="shared" si="5"/>
        <v>14</v>
      </c>
      <c r="AD19" s="26">
        <f t="shared" si="6"/>
        <v>20</v>
      </c>
      <c r="AE19" s="26">
        <f t="shared" si="7"/>
        <v>13</v>
      </c>
      <c r="AF19" s="26">
        <f t="shared" si="8"/>
        <v>39</v>
      </c>
      <c r="AG19" s="26">
        <f t="shared" si="9"/>
        <v>36</v>
      </c>
      <c r="AH19" s="26">
        <f t="shared" si="10"/>
        <v>3</v>
      </c>
      <c r="AI19" s="26">
        <f t="shared" si="11"/>
        <v>26</v>
      </c>
      <c r="AJ19" s="26">
        <f t="shared" si="12"/>
        <v>13</v>
      </c>
      <c r="AK19" s="26">
        <f t="shared" si="13"/>
        <v>13</v>
      </c>
    </row>
    <row r="20" spans="1:37" s="27" customFormat="1">
      <c r="A20" s="21">
        <v>15</v>
      </c>
      <c r="B20" s="22" t="s">
        <v>112</v>
      </c>
      <c r="C20" s="21">
        <v>1</v>
      </c>
      <c r="D20" s="23">
        <v>7</v>
      </c>
      <c r="E20" s="24">
        <v>3</v>
      </c>
      <c r="F20" s="24">
        <v>1</v>
      </c>
      <c r="G20" s="30"/>
      <c r="H20" s="24">
        <v>3</v>
      </c>
      <c r="I20" s="25">
        <v>92</v>
      </c>
      <c r="J20" s="25">
        <v>30</v>
      </c>
      <c r="K20" s="23">
        <v>2</v>
      </c>
      <c r="L20" s="26">
        <v>2886</v>
      </c>
      <c r="M20" s="26">
        <v>2886</v>
      </c>
      <c r="N20" s="26">
        <v>42</v>
      </c>
      <c r="O20" s="26">
        <v>1924</v>
      </c>
      <c r="P20" s="26">
        <v>42</v>
      </c>
      <c r="Q20" s="26">
        <v>2886</v>
      </c>
      <c r="R20" s="26">
        <v>3418</v>
      </c>
      <c r="S20" s="26">
        <v>23</v>
      </c>
      <c r="T20" s="26">
        <v>23</v>
      </c>
      <c r="U20" s="26"/>
      <c r="V20" s="26"/>
      <c r="W20" s="26">
        <f t="shared" si="0"/>
        <v>10</v>
      </c>
      <c r="X20" s="26">
        <f t="shared" si="1"/>
        <v>23</v>
      </c>
      <c r="Y20" s="26"/>
      <c r="Z20" s="26">
        <f t="shared" si="2"/>
        <v>144</v>
      </c>
      <c r="AA20" s="26">
        <f t="shared" si="3"/>
        <v>133</v>
      </c>
      <c r="AB20" s="26">
        <f t="shared" si="4"/>
        <v>23</v>
      </c>
      <c r="AC20" s="26">
        <f t="shared" si="5"/>
        <v>10</v>
      </c>
      <c r="AD20" s="26">
        <f t="shared" si="6"/>
        <v>20</v>
      </c>
      <c r="AE20" s="26">
        <f t="shared" si="7"/>
        <v>11</v>
      </c>
      <c r="AF20" s="26">
        <f t="shared" si="8"/>
        <v>32</v>
      </c>
      <c r="AG20" s="26">
        <f t="shared" si="9"/>
        <v>30</v>
      </c>
      <c r="AH20" s="26">
        <f t="shared" si="10"/>
        <v>3</v>
      </c>
      <c r="AI20" s="26">
        <f t="shared" si="11"/>
        <v>22</v>
      </c>
      <c r="AJ20" s="26">
        <f t="shared" si="12"/>
        <v>11</v>
      </c>
      <c r="AK20" s="26">
        <f t="shared" si="13"/>
        <v>11</v>
      </c>
    </row>
    <row r="21" spans="1:37" s="27" customFormat="1">
      <c r="A21" s="21">
        <v>16</v>
      </c>
      <c r="B21" s="22" t="s">
        <v>113</v>
      </c>
      <c r="C21" s="21">
        <v>1</v>
      </c>
      <c r="D21" s="23">
        <v>11</v>
      </c>
      <c r="E21" s="24">
        <v>4</v>
      </c>
      <c r="F21" s="24">
        <v>1</v>
      </c>
      <c r="G21" s="24">
        <v>1</v>
      </c>
      <c r="H21" s="24">
        <v>2</v>
      </c>
      <c r="I21" s="25">
        <v>197</v>
      </c>
      <c r="J21" s="25">
        <v>19</v>
      </c>
      <c r="K21" s="23">
        <v>2</v>
      </c>
      <c r="L21" s="26">
        <v>6567</v>
      </c>
      <c r="M21" s="26">
        <v>6567</v>
      </c>
      <c r="N21" s="26">
        <v>42</v>
      </c>
      <c r="O21" s="26">
        <v>4378</v>
      </c>
      <c r="P21" s="26">
        <v>42</v>
      </c>
      <c r="Q21" s="26">
        <v>6567</v>
      </c>
      <c r="R21" s="26">
        <v>2120</v>
      </c>
      <c r="S21" s="26">
        <v>32</v>
      </c>
      <c r="T21" s="26">
        <v>32</v>
      </c>
      <c r="U21" s="26"/>
      <c r="V21" s="26"/>
      <c r="W21" s="26">
        <f t="shared" si="0"/>
        <v>12</v>
      </c>
      <c r="X21" s="26">
        <f t="shared" si="1"/>
        <v>32</v>
      </c>
      <c r="Y21" s="26"/>
      <c r="Z21" s="26">
        <f t="shared" si="2"/>
        <v>246</v>
      </c>
      <c r="AA21" s="26">
        <f t="shared" si="3"/>
        <v>231</v>
      </c>
      <c r="AB21" s="26">
        <f t="shared" si="4"/>
        <v>34</v>
      </c>
      <c r="AC21" s="26">
        <f t="shared" si="5"/>
        <v>15</v>
      </c>
      <c r="AD21" s="26">
        <f t="shared" si="6"/>
        <v>20</v>
      </c>
      <c r="AE21" s="26">
        <f t="shared" si="7"/>
        <v>15</v>
      </c>
      <c r="AF21" s="26">
        <f t="shared" si="8"/>
        <v>47</v>
      </c>
      <c r="AG21" s="26">
        <f t="shared" si="9"/>
        <v>39</v>
      </c>
      <c r="AH21" s="26">
        <f t="shared" si="10"/>
        <v>6</v>
      </c>
      <c r="AI21" s="26">
        <f t="shared" si="11"/>
        <v>30</v>
      </c>
      <c r="AJ21" s="26">
        <f t="shared" si="12"/>
        <v>15</v>
      </c>
      <c r="AK21" s="26">
        <f t="shared" si="13"/>
        <v>15</v>
      </c>
    </row>
    <row r="22" spans="1:37" s="27" customFormat="1">
      <c r="A22" s="21">
        <v>17</v>
      </c>
      <c r="B22" s="22" t="s">
        <v>114</v>
      </c>
      <c r="C22" s="21">
        <v>1</v>
      </c>
      <c r="D22" s="23">
        <v>16</v>
      </c>
      <c r="E22" s="24">
        <v>4</v>
      </c>
      <c r="F22" s="24">
        <v>1</v>
      </c>
      <c r="G22" s="24">
        <v>2</v>
      </c>
      <c r="H22" s="24">
        <v>2</v>
      </c>
      <c r="I22" s="25">
        <v>345</v>
      </c>
      <c r="J22" s="25">
        <v>45</v>
      </c>
      <c r="K22" s="23">
        <v>3</v>
      </c>
      <c r="L22" s="26">
        <v>8630</v>
      </c>
      <c r="M22" s="26">
        <v>8630</v>
      </c>
      <c r="N22" s="26">
        <v>42</v>
      </c>
      <c r="O22" s="26">
        <v>5753</v>
      </c>
      <c r="P22" s="26">
        <v>42</v>
      </c>
      <c r="Q22" s="26">
        <v>8630</v>
      </c>
      <c r="R22" s="26">
        <v>9715</v>
      </c>
      <c r="S22" s="26">
        <v>45</v>
      </c>
      <c r="T22" s="26">
        <v>45</v>
      </c>
      <c r="U22" s="26"/>
      <c r="V22" s="26"/>
      <c r="W22" s="26">
        <f t="shared" si="0"/>
        <v>16</v>
      </c>
      <c r="X22" s="26">
        <f t="shared" si="1"/>
        <v>45</v>
      </c>
      <c r="Y22" s="26"/>
      <c r="Z22" s="26">
        <f t="shared" si="2"/>
        <v>432</v>
      </c>
      <c r="AA22" s="26">
        <f t="shared" si="3"/>
        <v>411</v>
      </c>
      <c r="AB22" s="26">
        <f t="shared" si="4"/>
        <v>44</v>
      </c>
      <c r="AC22" s="26">
        <f t="shared" si="5"/>
        <v>20</v>
      </c>
      <c r="AD22" s="26">
        <f t="shared" si="6"/>
        <v>30</v>
      </c>
      <c r="AE22" s="26">
        <f t="shared" si="7"/>
        <v>21</v>
      </c>
      <c r="AF22" s="26">
        <f t="shared" si="8"/>
        <v>67</v>
      </c>
      <c r="AG22" s="26">
        <f t="shared" si="9"/>
        <v>54</v>
      </c>
      <c r="AH22" s="26">
        <f t="shared" si="10"/>
        <v>9</v>
      </c>
      <c r="AI22" s="26">
        <f t="shared" si="11"/>
        <v>42</v>
      </c>
      <c r="AJ22" s="26">
        <f t="shared" si="12"/>
        <v>21</v>
      </c>
      <c r="AK22" s="26">
        <f t="shared" si="13"/>
        <v>21</v>
      </c>
    </row>
    <row r="23" spans="1:37" s="27" customFormat="1">
      <c r="A23" s="21">
        <v>18</v>
      </c>
      <c r="B23" s="22" t="s">
        <v>115</v>
      </c>
      <c r="C23" s="21">
        <v>1</v>
      </c>
      <c r="D23" s="23">
        <v>7</v>
      </c>
      <c r="E23" s="24">
        <v>2</v>
      </c>
      <c r="F23" s="24">
        <v>1</v>
      </c>
      <c r="G23" s="30"/>
      <c r="H23" s="24">
        <v>1</v>
      </c>
      <c r="I23" s="25">
        <v>171</v>
      </c>
      <c r="J23" s="25">
        <v>25</v>
      </c>
      <c r="K23" s="23">
        <v>2</v>
      </c>
      <c r="L23" s="26">
        <v>5822</v>
      </c>
      <c r="M23" s="26">
        <v>5822</v>
      </c>
      <c r="N23" s="26">
        <v>42</v>
      </c>
      <c r="O23" s="26">
        <v>3881</v>
      </c>
      <c r="P23" s="26">
        <v>42</v>
      </c>
      <c r="Q23" s="26">
        <v>5822</v>
      </c>
      <c r="R23" s="26">
        <v>3190</v>
      </c>
      <c r="S23" s="26">
        <v>19</v>
      </c>
      <c r="T23" s="26">
        <v>19</v>
      </c>
      <c r="U23" s="26"/>
      <c r="V23" s="26"/>
      <c r="W23" s="26">
        <f t="shared" si="0"/>
        <v>6</v>
      </c>
      <c r="X23" s="26">
        <f t="shared" si="1"/>
        <v>19</v>
      </c>
      <c r="Y23" s="26"/>
      <c r="Z23" s="26">
        <f t="shared" si="2"/>
        <v>214</v>
      </c>
      <c r="AA23" s="26">
        <f t="shared" si="3"/>
        <v>205</v>
      </c>
      <c r="AB23" s="26">
        <f t="shared" si="4"/>
        <v>20</v>
      </c>
      <c r="AC23" s="26">
        <f t="shared" si="5"/>
        <v>9</v>
      </c>
      <c r="AD23" s="26">
        <f t="shared" si="6"/>
        <v>20</v>
      </c>
      <c r="AE23" s="26">
        <f t="shared" si="7"/>
        <v>9</v>
      </c>
      <c r="AF23" s="26">
        <f t="shared" si="8"/>
        <v>28</v>
      </c>
      <c r="AG23" s="26">
        <f t="shared" si="9"/>
        <v>24</v>
      </c>
      <c r="AH23" s="26">
        <f t="shared" si="10"/>
        <v>3</v>
      </c>
      <c r="AI23" s="26">
        <f t="shared" si="11"/>
        <v>18</v>
      </c>
      <c r="AJ23" s="26">
        <f t="shared" si="12"/>
        <v>9</v>
      </c>
      <c r="AK23" s="26">
        <f t="shared" si="13"/>
        <v>9</v>
      </c>
    </row>
    <row r="24" spans="1:37" s="27" customFormat="1">
      <c r="A24" s="21">
        <v>19</v>
      </c>
      <c r="B24" s="22" t="s">
        <v>116</v>
      </c>
      <c r="C24" s="21">
        <v>1</v>
      </c>
      <c r="D24" s="23">
        <v>7</v>
      </c>
      <c r="E24" s="24">
        <v>2</v>
      </c>
      <c r="F24" s="24">
        <v>1</v>
      </c>
      <c r="G24" s="30"/>
      <c r="H24" s="24">
        <v>1</v>
      </c>
      <c r="I24" s="25">
        <v>136</v>
      </c>
      <c r="J24" s="25">
        <v>9</v>
      </c>
      <c r="K24" s="23">
        <v>2</v>
      </c>
      <c r="L24" s="26">
        <v>2722</v>
      </c>
      <c r="M24" s="26">
        <v>2722</v>
      </c>
      <c r="N24" s="26">
        <v>17</v>
      </c>
      <c r="O24" s="26">
        <v>1815</v>
      </c>
      <c r="P24" s="26">
        <v>17</v>
      </c>
      <c r="Q24" s="26">
        <v>2722</v>
      </c>
      <c r="R24" s="26">
        <v>2367</v>
      </c>
      <c r="S24" s="26">
        <v>19</v>
      </c>
      <c r="T24" s="26">
        <v>19</v>
      </c>
      <c r="U24" s="26"/>
      <c r="V24" s="26"/>
      <c r="W24" s="26">
        <f t="shared" si="0"/>
        <v>6</v>
      </c>
      <c r="X24" s="26">
        <f t="shared" si="1"/>
        <v>19</v>
      </c>
      <c r="Y24" s="26"/>
      <c r="Z24" s="26">
        <f t="shared" si="2"/>
        <v>163</v>
      </c>
      <c r="AA24" s="26">
        <f t="shared" si="3"/>
        <v>154</v>
      </c>
      <c r="AB24" s="26">
        <f t="shared" si="4"/>
        <v>20</v>
      </c>
      <c r="AC24" s="26">
        <f t="shared" si="5"/>
        <v>9</v>
      </c>
      <c r="AD24" s="26">
        <f t="shared" si="6"/>
        <v>20</v>
      </c>
      <c r="AE24" s="26">
        <f t="shared" si="7"/>
        <v>9</v>
      </c>
      <c r="AF24" s="26">
        <f t="shared" si="8"/>
        <v>28</v>
      </c>
      <c r="AG24" s="26">
        <f t="shared" si="9"/>
        <v>24</v>
      </c>
      <c r="AH24" s="26">
        <f t="shared" si="10"/>
        <v>3</v>
      </c>
      <c r="AI24" s="26">
        <f t="shared" si="11"/>
        <v>18</v>
      </c>
      <c r="AJ24" s="26">
        <f t="shared" si="12"/>
        <v>9</v>
      </c>
      <c r="AK24" s="26">
        <f t="shared" si="13"/>
        <v>9</v>
      </c>
    </row>
    <row r="25" spans="1:37" s="27" customFormat="1">
      <c r="A25" s="21">
        <v>20</v>
      </c>
      <c r="B25" s="22" t="s">
        <v>117</v>
      </c>
      <c r="C25" s="21">
        <v>1</v>
      </c>
      <c r="D25" s="23">
        <v>7</v>
      </c>
      <c r="E25" s="24">
        <v>2</v>
      </c>
      <c r="F25" s="24">
        <v>1</v>
      </c>
      <c r="G25" s="30"/>
      <c r="H25" s="24">
        <v>1</v>
      </c>
      <c r="I25" s="25">
        <v>102</v>
      </c>
      <c r="J25" s="25">
        <v>13</v>
      </c>
      <c r="K25" s="23">
        <v>1</v>
      </c>
      <c r="L25" s="26">
        <v>3119</v>
      </c>
      <c r="M25" s="26">
        <v>3119</v>
      </c>
      <c r="N25" s="26">
        <v>42</v>
      </c>
      <c r="O25" s="26">
        <v>2079</v>
      </c>
      <c r="P25" s="26">
        <v>42</v>
      </c>
      <c r="Q25" s="26">
        <v>3119</v>
      </c>
      <c r="R25" s="26">
        <v>4671</v>
      </c>
      <c r="S25" s="26">
        <v>19</v>
      </c>
      <c r="T25" s="26">
        <v>19</v>
      </c>
      <c r="U25" s="26"/>
      <c r="V25" s="26"/>
      <c r="W25" s="26">
        <f t="shared" si="0"/>
        <v>6</v>
      </c>
      <c r="X25" s="26">
        <f t="shared" si="1"/>
        <v>19</v>
      </c>
      <c r="Y25" s="26"/>
      <c r="Z25" s="26">
        <f t="shared" si="2"/>
        <v>133</v>
      </c>
      <c r="AA25" s="26">
        <f t="shared" si="3"/>
        <v>124</v>
      </c>
      <c r="AB25" s="26">
        <f t="shared" si="4"/>
        <v>20</v>
      </c>
      <c r="AC25" s="26">
        <f t="shared" si="5"/>
        <v>9</v>
      </c>
      <c r="AD25" s="26">
        <f t="shared" si="6"/>
        <v>10</v>
      </c>
      <c r="AE25" s="26">
        <f t="shared" si="7"/>
        <v>9</v>
      </c>
      <c r="AF25" s="26">
        <f t="shared" si="8"/>
        <v>28</v>
      </c>
      <c r="AG25" s="26">
        <f t="shared" si="9"/>
        <v>24</v>
      </c>
      <c r="AH25" s="26">
        <f t="shared" si="10"/>
        <v>3</v>
      </c>
      <c r="AI25" s="26">
        <f t="shared" si="11"/>
        <v>18</v>
      </c>
      <c r="AJ25" s="26">
        <f t="shared" si="12"/>
        <v>9</v>
      </c>
      <c r="AK25" s="26">
        <f t="shared" si="13"/>
        <v>9</v>
      </c>
    </row>
    <row r="26" spans="1:37" s="27" customFormat="1">
      <c r="A26" s="21">
        <v>21</v>
      </c>
      <c r="B26" s="22" t="s">
        <v>118</v>
      </c>
      <c r="C26" s="21">
        <v>1</v>
      </c>
      <c r="D26" s="23">
        <v>13</v>
      </c>
      <c r="E26" s="24">
        <v>2</v>
      </c>
      <c r="F26" s="24">
        <v>1</v>
      </c>
      <c r="G26" s="24">
        <v>1</v>
      </c>
      <c r="H26" s="30"/>
      <c r="I26" s="25">
        <v>272</v>
      </c>
      <c r="J26" s="29">
        <v>34</v>
      </c>
      <c r="K26" s="23">
        <v>1</v>
      </c>
      <c r="L26" s="26">
        <v>7680</v>
      </c>
      <c r="M26" s="26">
        <v>7680</v>
      </c>
      <c r="N26" s="26">
        <v>42</v>
      </c>
      <c r="O26" s="26">
        <v>5120</v>
      </c>
      <c r="P26" s="26">
        <v>42</v>
      </c>
      <c r="Q26" s="26">
        <v>7680</v>
      </c>
      <c r="R26" s="26">
        <v>3439</v>
      </c>
      <c r="S26" s="26">
        <v>32</v>
      </c>
      <c r="T26" s="26">
        <v>32</v>
      </c>
      <c r="U26" s="26"/>
      <c r="V26" s="26"/>
      <c r="W26" s="26">
        <f t="shared" si="0"/>
        <v>8</v>
      </c>
      <c r="X26" s="26">
        <f t="shared" si="1"/>
        <v>32</v>
      </c>
      <c r="Y26" s="26"/>
      <c r="Z26" s="26">
        <f t="shared" si="2"/>
        <v>336</v>
      </c>
      <c r="AA26" s="26">
        <f t="shared" si="3"/>
        <v>321</v>
      </c>
      <c r="AB26" s="26">
        <f t="shared" si="4"/>
        <v>32</v>
      </c>
      <c r="AC26" s="26">
        <f t="shared" si="5"/>
        <v>15</v>
      </c>
      <c r="AD26" s="26">
        <f t="shared" si="6"/>
        <v>10</v>
      </c>
      <c r="AE26" s="26">
        <f t="shared" si="7"/>
        <v>15</v>
      </c>
      <c r="AF26" s="26">
        <f t="shared" si="8"/>
        <v>49</v>
      </c>
      <c r="AG26" s="26">
        <f t="shared" si="9"/>
        <v>39</v>
      </c>
      <c r="AH26" s="26">
        <f t="shared" si="10"/>
        <v>6</v>
      </c>
      <c r="AI26" s="26">
        <f t="shared" si="11"/>
        <v>30</v>
      </c>
      <c r="AJ26" s="26">
        <f t="shared" si="12"/>
        <v>15</v>
      </c>
      <c r="AK26" s="26">
        <f t="shared" si="13"/>
        <v>15</v>
      </c>
    </row>
    <row r="27" spans="1:37" s="27" customFormat="1">
      <c r="A27" s="21">
        <v>22</v>
      </c>
      <c r="B27" s="22" t="s">
        <v>119</v>
      </c>
      <c r="C27" s="21">
        <v>1</v>
      </c>
      <c r="D27" s="23">
        <v>21</v>
      </c>
      <c r="E27" s="24">
        <v>7</v>
      </c>
      <c r="F27" s="24">
        <v>1</v>
      </c>
      <c r="G27" s="24">
        <v>4</v>
      </c>
      <c r="H27" s="24">
        <v>4</v>
      </c>
      <c r="I27" s="25">
        <v>429</v>
      </c>
      <c r="J27" s="29">
        <v>69</v>
      </c>
      <c r="K27" s="23">
        <v>5</v>
      </c>
      <c r="L27" s="26">
        <v>11474</v>
      </c>
      <c r="M27" s="26">
        <v>11474</v>
      </c>
      <c r="N27" s="26">
        <v>125</v>
      </c>
      <c r="O27" s="26">
        <v>7650</v>
      </c>
      <c r="P27" s="26">
        <v>125</v>
      </c>
      <c r="Q27" s="26">
        <v>11474</v>
      </c>
      <c r="R27" s="26">
        <v>5417</v>
      </c>
      <c r="S27" s="26">
        <v>65</v>
      </c>
      <c r="T27" s="26">
        <v>65</v>
      </c>
      <c r="U27" s="26"/>
      <c r="V27" s="26"/>
      <c r="W27" s="26">
        <f t="shared" si="0"/>
        <v>28</v>
      </c>
      <c r="X27" s="26">
        <f t="shared" si="1"/>
        <v>65</v>
      </c>
      <c r="Y27" s="26"/>
      <c r="Z27" s="26">
        <f t="shared" si="2"/>
        <v>558</v>
      </c>
      <c r="AA27" s="26">
        <f t="shared" si="3"/>
        <v>528</v>
      </c>
      <c r="AB27" s="26">
        <f t="shared" si="4"/>
        <v>63</v>
      </c>
      <c r="AC27" s="26">
        <f t="shared" si="5"/>
        <v>28</v>
      </c>
      <c r="AD27" s="26">
        <f t="shared" si="6"/>
        <v>50</v>
      </c>
      <c r="AE27" s="26">
        <f t="shared" si="7"/>
        <v>30</v>
      </c>
      <c r="AF27" s="26">
        <f t="shared" si="8"/>
        <v>96</v>
      </c>
      <c r="AG27" s="26">
        <f t="shared" si="9"/>
        <v>75</v>
      </c>
      <c r="AH27" s="26">
        <f t="shared" si="10"/>
        <v>15</v>
      </c>
      <c r="AI27" s="26">
        <f t="shared" si="11"/>
        <v>60</v>
      </c>
      <c r="AJ27" s="26">
        <f t="shared" si="12"/>
        <v>30</v>
      </c>
      <c r="AK27" s="26">
        <f t="shared" si="13"/>
        <v>30</v>
      </c>
    </row>
    <row r="28" spans="1:37" s="27" customFormat="1">
      <c r="A28" s="21">
        <v>23</v>
      </c>
      <c r="B28" s="22" t="s">
        <v>120</v>
      </c>
      <c r="C28" s="21">
        <v>1</v>
      </c>
      <c r="D28" s="23">
        <v>9</v>
      </c>
      <c r="E28" s="24">
        <v>2</v>
      </c>
      <c r="F28" s="24">
        <v>1</v>
      </c>
      <c r="G28" s="24">
        <v>2</v>
      </c>
      <c r="H28" s="30"/>
      <c r="I28" s="25">
        <v>154</v>
      </c>
      <c r="J28" s="29">
        <v>21</v>
      </c>
      <c r="K28" s="23">
        <v>1</v>
      </c>
      <c r="L28" s="26">
        <v>3941</v>
      </c>
      <c r="M28" s="26">
        <v>3941</v>
      </c>
      <c r="N28" s="26">
        <v>42</v>
      </c>
      <c r="O28" s="26">
        <v>2627</v>
      </c>
      <c r="P28" s="26">
        <v>42</v>
      </c>
      <c r="Q28" s="26">
        <v>3941</v>
      </c>
      <c r="R28" s="26">
        <v>1736</v>
      </c>
      <c r="S28" s="26">
        <v>27</v>
      </c>
      <c r="T28" s="26">
        <v>27</v>
      </c>
      <c r="U28" s="26"/>
      <c r="V28" s="26"/>
      <c r="W28" s="26">
        <f t="shared" si="0"/>
        <v>12</v>
      </c>
      <c r="X28" s="26">
        <f t="shared" si="1"/>
        <v>27</v>
      </c>
      <c r="Y28" s="26"/>
      <c r="Z28" s="26">
        <f t="shared" si="2"/>
        <v>199</v>
      </c>
      <c r="AA28" s="26">
        <f t="shared" si="3"/>
        <v>187</v>
      </c>
      <c r="AB28" s="26">
        <f t="shared" si="4"/>
        <v>24</v>
      </c>
      <c r="AC28" s="26">
        <f t="shared" si="5"/>
        <v>11</v>
      </c>
      <c r="AD28" s="26">
        <f t="shared" si="6"/>
        <v>10</v>
      </c>
      <c r="AE28" s="26">
        <f t="shared" si="7"/>
        <v>12</v>
      </c>
      <c r="AF28" s="26">
        <f t="shared" si="8"/>
        <v>42</v>
      </c>
      <c r="AG28" s="26">
        <f t="shared" si="9"/>
        <v>27</v>
      </c>
      <c r="AH28" s="26">
        <f t="shared" si="10"/>
        <v>9</v>
      </c>
      <c r="AI28" s="26">
        <f t="shared" si="11"/>
        <v>24</v>
      </c>
      <c r="AJ28" s="26">
        <f t="shared" si="12"/>
        <v>12</v>
      </c>
      <c r="AK28" s="26">
        <f t="shared" si="13"/>
        <v>12</v>
      </c>
    </row>
    <row r="29" spans="1:37" s="27" customFormat="1">
      <c r="A29" s="21">
        <v>24</v>
      </c>
      <c r="B29" s="22" t="s">
        <v>121</v>
      </c>
      <c r="C29" s="21">
        <v>1</v>
      </c>
      <c r="D29" s="23">
        <v>16</v>
      </c>
      <c r="E29" s="24">
        <v>2</v>
      </c>
      <c r="F29" s="24">
        <v>1</v>
      </c>
      <c r="G29" s="28"/>
      <c r="H29" s="24">
        <v>2</v>
      </c>
      <c r="I29" s="25">
        <v>480</v>
      </c>
      <c r="J29" s="29">
        <v>83</v>
      </c>
      <c r="K29" s="23">
        <v>2</v>
      </c>
      <c r="L29" s="26">
        <v>8545</v>
      </c>
      <c r="M29" s="26">
        <v>8545</v>
      </c>
      <c r="N29" s="26">
        <v>208</v>
      </c>
      <c r="O29" s="26">
        <v>5697</v>
      </c>
      <c r="P29" s="26">
        <v>208</v>
      </c>
      <c r="Q29" s="26">
        <v>8545</v>
      </c>
      <c r="R29" s="26">
        <v>4727</v>
      </c>
      <c r="S29" s="26">
        <v>39</v>
      </c>
      <c r="T29" s="26">
        <v>39</v>
      </c>
      <c r="U29" s="26"/>
      <c r="V29" s="26"/>
      <c r="W29" s="26">
        <f t="shared" si="0"/>
        <v>8</v>
      </c>
      <c r="X29" s="26">
        <f t="shared" si="1"/>
        <v>39</v>
      </c>
      <c r="Y29" s="26"/>
      <c r="Z29" s="26">
        <f t="shared" si="2"/>
        <v>601</v>
      </c>
      <c r="AA29" s="26">
        <f t="shared" si="3"/>
        <v>582</v>
      </c>
      <c r="AB29" s="26">
        <f t="shared" si="4"/>
        <v>38</v>
      </c>
      <c r="AC29" s="26">
        <f t="shared" si="5"/>
        <v>18</v>
      </c>
      <c r="AD29" s="26">
        <f t="shared" si="6"/>
        <v>20</v>
      </c>
      <c r="AE29" s="26">
        <f t="shared" si="7"/>
        <v>19</v>
      </c>
      <c r="AF29" s="26">
        <f t="shared" si="8"/>
        <v>57</v>
      </c>
      <c r="AG29" s="26">
        <f t="shared" si="9"/>
        <v>54</v>
      </c>
      <c r="AH29" s="26">
        <f t="shared" si="10"/>
        <v>3</v>
      </c>
      <c r="AI29" s="26">
        <f t="shared" si="11"/>
        <v>38</v>
      </c>
      <c r="AJ29" s="26">
        <f t="shared" si="12"/>
        <v>19</v>
      </c>
      <c r="AK29" s="26">
        <f t="shared" si="13"/>
        <v>19</v>
      </c>
    </row>
    <row r="30" spans="1:37" s="27" customFormat="1">
      <c r="A30" s="21">
        <v>25</v>
      </c>
      <c r="B30" s="22" t="s">
        <v>122</v>
      </c>
      <c r="C30" s="21">
        <v>1</v>
      </c>
      <c r="D30" s="23">
        <v>20</v>
      </c>
      <c r="E30" s="24">
        <v>6</v>
      </c>
      <c r="F30" s="24">
        <v>1</v>
      </c>
      <c r="G30" s="24">
        <v>2</v>
      </c>
      <c r="H30" s="24">
        <v>3</v>
      </c>
      <c r="I30" s="25">
        <v>374</v>
      </c>
      <c r="J30" s="25">
        <v>43</v>
      </c>
      <c r="K30" s="23">
        <v>4</v>
      </c>
      <c r="L30" s="26">
        <v>9871</v>
      </c>
      <c r="M30" s="26">
        <v>9871</v>
      </c>
      <c r="N30" s="26">
        <v>208</v>
      </c>
      <c r="O30" s="26">
        <v>6581</v>
      </c>
      <c r="P30" s="26">
        <v>208</v>
      </c>
      <c r="Q30" s="26">
        <v>9871</v>
      </c>
      <c r="R30" s="26">
        <v>8784</v>
      </c>
      <c r="S30" s="26">
        <v>55</v>
      </c>
      <c r="T30" s="26">
        <v>55</v>
      </c>
      <c r="U30" s="26"/>
      <c r="V30" s="26"/>
      <c r="W30" s="26">
        <f t="shared" si="0"/>
        <v>18</v>
      </c>
      <c r="X30" s="26">
        <f t="shared" si="1"/>
        <v>55</v>
      </c>
      <c r="Y30" s="26"/>
      <c r="Z30" s="26">
        <f t="shared" si="2"/>
        <v>469</v>
      </c>
      <c r="AA30" s="26">
        <f t="shared" si="3"/>
        <v>443</v>
      </c>
      <c r="AB30" s="26">
        <f t="shared" si="4"/>
        <v>58</v>
      </c>
      <c r="AC30" s="26">
        <f t="shared" si="5"/>
        <v>26</v>
      </c>
      <c r="AD30" s="26">
        <f t="shared" si="6"/>
        <v>40</v>
      </c>
      <c r="AE30" s="26">
        <f t="shared" si="7"/>
        <v>26</v>
      </c>
      <c r="AF30" s="26">
        <f t="shared" si="8"/>
        <v>81</v>
      </c>
      <c r="AG30" s="26">
        <f t="shared" si="9"/>
        <v>69</v>
      </c>
      <c r="AH30" s="26">
        <f t="shared" si="10"/>
        <v>9</v>
      </c>
      <c r="AI30" s="26">
        <f t="shared" si="11"/>
        <v>52</v>
      </c>
      <c r="AJ30" s="26">
        <f t="shared" si="12"/>
        <v>26</v>
      </c>
      <c r="AK30" s="26">
        <f t="shared" si="13"/>
        <v>26</v>
      </c>
    </row>
    <row r="31" spans="1:37" s="27" customFormat="1">
      <c r="A31" s="21">
        <v>26</v>
      </c>
      <c r="B31" s="22" t="s">
        <v>123</v>
      </c>
      <c r="C31" s="21">
        <v>1</v>
      </c>
      <c r="D31" s="23">
        <v>14</v>
      </c>
      <c r="E31" s="24">
        <v>4</v>
      </c>
      <c r="F31" s="24">
        <v>1</v>
      </c>
      <c r="G31" s="24">
        <v>1</v>
      </c>
      <c r="H31" s="24">
        <v>2</v>
      </c>
      <c r="I31" s="25">
        <v>325</v>
      </c>
      <c r="J31" s="25">
        <v>34</v>
      </c>
      <c r="K31" s="23">
        <v>2</v>
      </c>
      <c r="L31" s="26">
        <v>7174</v>
      </c>
      <c r="M31" s="26">
        <v>7174</v>
      </c>
      <c r="N31" s="26">
        <v>167</v>
      </c>
      <c r="O31" s="26">
        <v>4783</v>
      </c>
      <c r="P31" s="26">
        <v>167</v>
      </c>
      <c r="Q31" s="26">
        <v>7174</v>
      </c>
      <c r="R31" s="26">
        <v>4275</v>
      </c>
      <c r="S31" s="26">
        <v>38</v>
      </c>
      <c r="T31" s="26">
        <v>38</v>
      </c>
      <c r="U31" s="26"/>
      <c r="V31" s="26"/>
      <c r="W31" s="26">
        <f t="shared" si="0"/>
        <v>12</v>
      </c>
      <c r="X31" s="26">
        <f t="shared" si="1"/>
        <v>38</v>
      </c>
      <c r="Y31" s="26"/>
      <c r="Z31" s="26">
        <f t="shared" si="2"/>
        <v>395</v>
      </c>
      <c r="AA31" s="26">
        <f t="shared" si="3"/>
        <v>377</v>
      </c>
      <c r="AB31" s="26">
        <f t="shared" si="4"/>
        <v>40</v>
      </c>
      <c r="AC31" s="26">
        <f t="shared" si="5"/>
        <v>18</v>
      </c>
      <c r="AD31" s="26">
        <f t="shared" si="6"/>
        <v>20</v>
      </c>
      <c r="AE31" s="26">
        <f t="shared" si="7"/>
        <v>18</v>
      </c>
      <c r="AF31" s="26">
        <f t="shared" si="8"/>
        <v>56</v>
      </c>
      <c r="AG31" s="26">
        <f t="shared" si="9"/>
        <v>48</v>
      </c>
      <c r="AH31" s="26">
        <f t="shared" si="10"/>
        <v>6</v>
      </c>
      <c r="AI31" s="26">
        <f t="shared" si="11"/>
        <v>36</v>
      </c>
      <c r="AJ31" s="26">
        <f t="shared" si="12"/>
        <v>18</v>
      </c>
      <c r="AK31" s="26">
        <f t="shared" si="13"/>
        <v>18</v>
      </c>
    </row>
    <row r="32" spans="1:37" s="27" customFormat="1">
      <c r="A32" s="21">
        <v>27</v>
      </c>
      <c r="B32" s="22" t="s">
        <v>124</v>
      </c>
      <c r="C32" s="21">
        <v>1</v>
      </c>
      <c r="D32" s="23">
        <v>23</v>
      </c>
      <c r="E32" s="24">
        <v>8</v>
      </c>
      <c r="F32" s="28"/>
      <c r="G32" s="24">
        <v>4</v>
      </c>
      <c r="H32" s="24">
        <v>4</v>
      </c>
      <c r="I32" s="25">
        <v>387</v>
      </c>
      <c r="J32" s="25">
        <v>67</v>
      </c>
      <c r="K32" s="23">
        <v>9</v>
      </c>
      <c r="L32" s="26">
        <v>15065</v>
      </c>
      <c r="M32" s="26">
        <v>15065</v>
      </c>
      <c r="N32" s="26">
        <v>333</v>
      </c>
      <c r="O32" s="26">
        <v>10043</v>
      </c>
      <c r="P32" s="26">
        <v>333</v>
      </c>
      <c r="Q32" s="26">
        <v>15065</v>
      </c>
      <c r="R32" s="26">
        <v>13521</v>
      </c>
      <c r="S32" s="26">
        <v>66</v>
      </c>
      <c r="T32" s="26">
        <v>66</v>
      </c>
      <c r="U32" s="26"/>
      <c r="V32" s="26"/>
      <c r="W32" s="26">
        <f t="shared" si="0"/>
        <v>26</v>
      </c>
      <c r="X32" s="26">
        <f t="shared" si="1"/>
        <v>66</v>
      </c>
      <c r="Y32" s="26"/>
      <c r="Z32" s="26">
        <f t="shared" si="2"/>
        <v>516</v>
      </c>
      <c r="AA32" s="26">
        <f t="shared" si="3"/>
        <v>485</v>
      </c>
      <c r="AB32" s="26">
        <f t="shared" si="4"/>
        <v>70</v>
      </c>
      <c r="AC32" s="26">
        <f t="shared" si="5"/>
        <v>31</v>
      </c>
      <c r="AD32" s="26">
        <f t="shared" si="6"/>
        <v>90</v>
      </c>
      <c r="AE32" s="26">
        <f t="shared" si="7"/>
        <v>31</v>
      </c>
      <c r="AF32" s="26">
        <f t="shared" si="8"/>
        <v>97</v>
      </c>
      <c r="AG32" s="26">
        <f t="shared" si="9"/>
        <v>81</v>
      </c>
      <c r="AH32" s="26">
        <f t="shared" si="10"/>
        <v>12</v>
      </c>
      <c r="AI32" s="26">
        <f t="shared" si="11"/>
        <v>62</v>
      </c>
      <c r="AJ32" s="26">
        <f t="shared" si="12"/>
        <v>31</v>
      </c>
      <c r="AK32" s="26">
        <f t="shared" si="13"/>
        <v>31</v>
      </c>
    </row>
    <row r="33" spans="1:37" s="27" customFormat="1">
      <c r="A33" s="21">
        <v>28</v>
      </c>
      <c r="B33" s="22" t="s">
        <v>125</v>
      </c>
      <c r="C33" s="21">
        <v>1</v>
      </c>
      <c r="D33" s="23">
        <v>14</v>
      </c>
      <c r="E33" s="24">
        <v>5</v>
      </c>
      <c r="F33" s="24">
        <v>1</v>
      </c>
      <c r="G33" s="24">
        <v>3</v>
      </c>
      <c r="H33" s="24">
        <v>2</v>
      </c>
      <c r="I33" s="25">
        <v>334</v>
      </c>
      <c r="J33" s="25">
        <v>38</v>
      </c>
      <c r="K33" s="23">
        <v>3</v>
      </c>
      <c r="L33" s="26">
        <v>13258</v>
      </c>
      <c r="M33" s="26">
        <v>13258</v>
      </c>
      <c r="N33" s="26">
        <v>167</v>
      </c>
      <c r="O33" s="26">
        <v>8839</v>
      </c>
      <c r="P33" s="26">
        <v>167</v>
      </c>
      <c r="Q33" s="26">
        <v>13258</v>
      </c>
      <c r="R33" s="26">
        <v>9661</v>
      </c>
      <c r="S33" s="26">
        <v>44</v>
      </c>
      <c r="T33" s="26">
        <v>44</v>
      </c>
      <c r="U33" s="26"/>
      <c r="V33" s="26"/>
      <c r="W33" s="26">
        <f t="shared" si="0"/>
        <v>20</v>
      </c>
      <c r="X33" s="26">
        <f t="shared" si="1"/>
        <v>44</v>
      </c>
      <c r="Y33" s="26"/>
      <c r="Z33" s="26">
        <f t="shared" si="2"/>
        <v>412</v>
      </c>
      <c r="AA33" s="26">
        <f t="shared" si="3"/>
        <v>392</v>
      </c>
      <c r="AB33" s="26">
        <f t="shared" si="4"/>
        <v>43</v>
      </c>
      <c r="AC33" s="26">
        <f t="shared" si="5"/>
        <v>19</v>
      </c>
      <c r="AD33" s="26">
        <f t="shared" si="6"/>
        <v>30</v>
      </c>
      <c r="AE33" s="26">
        <f t="shared" si="7"/>
        <v>20</v>
      </c>
      <c r="AF33" s="26">
        <f t="shared" si="8"/>
        <v>66</v>
      </c>
      <c r="AG33" s="26">
        <f t="shared" si="9"/>
        <v>48</v>
      </c>
      <c r="AH33" s="26">
        <f t="shared" si="10"/>
        <v>12</v>
      </c>
      <c r="AI33" s="26">
        <f t="shared" si="11"/>
        <v>40</v>
      </c>
      <c r="AJ33" s="26">
        <f t="shared" si="12"/>
        <v>20</v>
      </c>
      <c r="AK33" s="26">
        <f t="shared" si="13"/>
        <v>20</v>
      </c>
    </row>
    <row r="34" spans="1:37" s="27" customFormat="1">
      <c r="A34" s="21">
        <v>29</v>
      </c>
      <c r="B34" s="22" t="s">
        <v>126</v>
      </c>
      <c r="C34" s="21">
        <v>1</v>
      </c>
      <c r="D34" s="23">
        <v>19</v>
      </c>
      <c r="E34" s="24">
        <v>5</v>
      </c>
      <c r="F34" s="24">
        <v>1</v>
      </c>
      <c r="G34" s="24">
        <v>2</v>
      </c>
      <c r="H34" s="24">
        <v>2</v>
      </c>
      <c r="I34" s="25">
        <v>186</v>
      </c>
      <c r="J34" s="25">
        <v>32</v>
      </c>
      <c r="K34" s="23">
        <v>4</v>
      </c>
      <c r="L34" s="26">
        <v>6185</v>
      </c>
      <c r="M34" s="26">
        <v>6185</v>
      </c>
      <c r="N34" s="26">
        <v>167</v>
      </c>
      <c r="O34" s="26">
        <v>4123</v>
      </c>
      <c r="P34" s="26">
        <v>167</v>
      </c>
      <c r="Q34" s="26">
        <v>6185</v>
      </c>
      <c r="R34" s="26">
        <v>7280</v>
      </c>
      <c r="S34" s="26">
        <v>51</v>
      </c>
      <c r="T34" s="26">
        <v>51</v>
      </c>
      <c r="U34" s="26"/>
      <c r="V34" s="26"/>
      <c r="W34" s="26">
        <f t="shared" si="0"/>
        <v>16</v>
      </c>
      <c r="X34" s="26">
        <f t="shared" si="1"/>
        <v>51</v>
      </c>
      <c r="Y34" s="26"/>
      <c r="Z34" s="26">
        <f t="shared" si="2"/>
        <v>266</v>
      </c>
      <c r="AA34" s="26">
        <f t="shared" si="3"/>
        <v>242</v>
      </c>
      <c r="AB34" s="26">
        <f t="shared" si="4"/>
        <v>53</v>
      </c>
      <c r="AC34" s="26">
        <f t="shared" si="5"/>
        <v>24</v>
      </c>
      <c r="AD34" s="26">
        <f t="shared" si="6"/>
        <v>40</v>
      </c>
      <c r="AE34" s="26">
        <f t="shared" si="7"/>
        <v>24</v>
      </c>
      <c r="AF34" s="26">
        <f t="shared" si="8"/>
        <v>76</v>
      </c>
      <c r="AG34" s="26">
        <f t="shared" si="9"/>
        <v>63</v>
      </c>
      <c r="AH34" s="26">
        <f t="shared" si="10"/>
        <v>9</v>
      </c>
      <c r="AI34" s="26">
        <f t="shared" si="11"/>
        <v>48</v>
      </c>
      <c r="AJ34" s="26">
        <f t="shared" si="12"/>
        <v>24</v>
      </c>
      <c r="AK34" s="26">
        <f t="shared" si="13"/>
        <v>24</v>
      </c>
    </row>
    <row r="35" spans="1:37" s="27" customFormat="1">
      <c r="A35" s="21">
        <v>30</v>
      </c>
      <c r="B35" s="22" t="s">
        <v>127</v>
      </c>
      <c r="C35" s="21">
        <v>1</v>
      </c>
      <c r="D35" s="23">
        <v>10</v>
      </c>
      <c r="E35" s="24">
        <v>2</v>
      </c>
      <c r="F35" s="24">
        <v>1</v>
      </c>
      <c r="G35" s="24">
        <v>1</v>
      </c>
      <c r="H35" s="28"/>
      <c r="I35" s="25">
        <v>152</v>
      </c>
      <c r="J35" s="29">
        <v>26</v>
      </c>
      <c r="K35" s="23">
        <v>1</v>
      </c>
      <c r="L35" s="26">
        <v>7218</v>
      </c>
      <c r="M35" s="26">
        <v>7218</v>
      </c>
      <c r="N35" s="26">
        <v>42</v>
      </c>
      <c r="O35" s="26">
        <v>4812</v>
      </c>
      <c r="P35" s="26">
        <v>42</v>
      </c>
      <c r="Q35" s="26">
        <v>7218</v>
      </c>
      <c r="R35" s="26">
        <v>1725</v>
      </c>
      <c r="S35" s="26">
        <v>26</v>
      </c>
      <c r="T35" s="26">
        <v>26</v>
      </c>
      <c r="U35" s="26"/>
      <c r="V35" s="26"/>
      <c r="W35" s="26">
        <f t="shared" si="0"/>
        <v>8</v>
      </c>
      <c r="X35" s="26">
        <f t="shared" si="1"/>
        <v>26</v>
      </c>
      <c r="Y35" s="26"/>
      <c r="Z35" s="26">
        <f t="shared" si="2"/>
        <v>202</v>
      </c>
      <c r="AA35" s="26">
        <f t="shared" si="3"/>
        <v>190</v>
      </c>
      <c r="AB35" s="26">
        <f t="shared" si="4"/>
        <v>26</v>
      </c>
      <c r="AC35" s="26">
        <f t="shared" si="5"/>
        <v>12</v>
      </c>
      <c r="AD35" s="26">
        <f t="shared" si="6"/>
        <v>10</v>
      </c>
      <c r="AE35" s="26">
        <f t="shared" si="7"/>
        <v>12</v>
      </c>
      <c r="AF35" s="26">
        <f t="shared" si="8"/>
        <v>40</v>
      </c>
      <c r="AG35" s="26">
        <f t="shared" si="9"/>
        <v>30</v>
      </c>
      <c r="AH35" s="26">
        <f t="shared" si="10"/>
        <v>6</v>
      </c>
      <c r="AI35" s="26">
        <f t="shared" si="11"/>
        <v>24</v>
      </c>
      <c r="AJ35" s="26">
        <f t="shared" si="12"/>
        <v>12</v>
      </c>
      <c r="AK35" s="26">
        <f t="shared" si="13"/>
        <v>12</v>
      </c>
    </row>
    <row r="36" spans="1:37" s="27" customFormat="1">
      <c r="A36" s="21">
        <v>31</v>
      </c>
      <c r="B36" s="22" t="s">
        <v>128</v>
      </c>
      <c r="C36" s="21">
        <v>1</v>
      </c>
      <c r="D36" s="23">
        <v>20</v>
      </c>
      <c r="E36" s="24">
        <v>6</v>
      </c>
      <c r="F36" s="24">
        <v>1</v>
      </c>
      <c r="G36" s="24">
        <v>4</v>
      </c>
      <c r="H36" s="24">
        <v>1</v>
      </c>
      <c r="I36" s="25">
        <v>362</v>
      </c>
      <c r="J36" s="29">
        <v>46</v>
      </c>
      <c r="K36" s="23">
        <v>5</v>
      </c>
      <c r="L36" s="26">
        <v>13363</v>
      </c>
      <c r="M36" s="26">
        <v>13363</v>
      </c>
      <c r="N36" s="26">
        <v>83</v>
      </c>
      <c r="O36" s="26">
        <v>8909</v>
      </c>
      <c r="P36" s="26">
        <v>83</v>
      </c>
      <c r="Q36" s="26">
        <v>13363</v>
      </c>
      <c r="R36" s="26">
        <v>9035</v>
      </c>
      <c r="S36" s="26">
        <v>57</v>
      </c>
      <c r="T36" s="26">
        <v>57</v>
      </c>
      <c r="U36" s="26"/>
      <c r="V36" s="26"/>
      <c r="W36" s="26">
        <f t="shared" si="0"/>
        <v>22</v>
      </c>
      <c r="X36" s="26">
        <f t="shared" si="1"/>
        <v>57</v>
      </c>
      <c r="Y36" s="26"/>
      <c r="Z36" s="26">
        <f t="shared" si="2"/>
        <v>460</v>
      </c>
      <c r="AA36" s="26">
        <f t="shared" si="3"/>
        <v>434</v>
      </c>
      <c r="AB36" s="26">
        <f t="shared" si="4"/>
        <v>58</v>
      </c>
      <c r="AC36" s="26">
        <f t="shared" si="5"/>
        <v>26</v>
      </c>
      <c r="AD36" s="26">
        <f t="shared" si="6"/>
        <v>50</v>
      </c>
      <c r="AE36" s="26">
        <f t="shared" si="7"/>
        <v>26</v>
      </c>
      <c r="AF36" s="26">
        <f t="shared" si="8"/>
        <v>87</v>
      </c>
      <c r="AG36" s="26">
        <f t="shared" si="9"/>
        <v>63</v>
      </c>
      <c r="AH36" s="26">
        <f t="shared" si="10"/>
        <v>15</v>
      </c>
      <c r="AI36" s="26">
        <f t="shared" si="11"/>
        <v>52</v>
      </c>
      <c r="AJ36" s="26">
        <f t="shared" si="12"/>
        <v>26</v>
      </c>
      <c r="AK36" s="26">
        <f t="shared" si="13"/>
        <v>26</v>
      </c>
    </row>
    <row r="37" spans="1:37" s="27" customFormat="1">
      <c r="A37" s="21">
        <v>32</v>
      </c>
      <c r="B37" s="22" t="s">
        <v>129</v>
      </c>
      <c r="C37" s="21">
        <v>1</v>
      </c>
      <c r="D37" s="23">
        <v>20</v>
      </c>
      <c r="E37" s="24">
        <v>5</v>
      </c>
      <c r="F37" s="24">
        <v>1</v>
      </c>
      <c r="G37" s="24">
        <v>2</v>
      </c>
      <c r="H37" s="24">
        <v>3</v>
      </c>
      <c r="I37" s="25">
        <v>413</v>
      </c>
      <c r="J37" s="29">
        <v>43</v>
      </c>
      <c r="K37" s="23">
        <v>3</v>
      </c>
      <c r="L37" s="26">
        <v>7193</v>
      </c>
      <c r="M37" s="26">
        <v>7193</v>
      </c>
      <c r="N37" s="26">
        <v>83</v>
      </c>
      <c r="O37" s="26">
        <v>4795</v>
      </c>
      <c r="P37" s="26">
        <v>83</v>
      </c>
      <c r="Q37" s="26">
        <v>7193</v>
      </c>
      <c r="R37" s="26">
        <v>6347</v>
      </c>
      <c r="S37" s="26">
        <v>55</v>
      </c>
      <c r="T37" s="26">
        <v>55</v>
      </c>
      <c r="U37" s="26"/>
      <c r="V37" s="26"/>
      <c r="W37" s="26">
        <f t="shared" si="0"/>
        <v>18</v>
      </c>
      <c r="X37" s="26">
        <f t="shared" si="1"/>
        <v>55</v>
      </c>
      <c r="Y37" s="26"/>
      <c r="Z37" s="26">
        <f t="shared" si="2"/>
        <v>508</v>
      </c>
      <c r="AA37" s="26">
        <f t="shared" si="3"/>
        <v>482</v>
      </c>
      <c r="AB37" s="26">
        <f t="shared" si="4"/>
        <v>55</v>
      </c>
      <c r="AC37" s="26">
        <f t="shared" si="5"/>
        <v>25</v>
      </c>
      <c r="AD37" s="26">
        <f t="shared" si="6"/>
        <v>30</v>
      </c>
      <c r="AE37" s="26">
        <f t="shared" si="7"/>
        <v>26</v>
      </c>
      <c r="AF37" s="26">
        <f t="shared" si="8"/>
        <v>81</v>
      </c>
      <c r="AG37" s="26">
        <f t="shared" si="9"/>
        <v>69</v>
      </c>
      <c r="AH37" s="26">
        <f t="shared" si="10"/>
        <v>9</v>
      </c>
      <c r="AI37" s="26">
        <f t="shared" si="11"/>
        <v>52</v>
      </c>
      <c r="AJ37" s="26">
        <f t="shared" si="12"/>
        <v>26</v>
      </c>
      <c r="AK37" s="26">
        <f t="shared" si="13"/>
        <v>26</v>
      </c>
    </row>
    <row r="38" spans="1:37" s="27" customFormat="1">
      <c r="A38" s="21">
        <v>33</v>
      </c>
      <c r="B38" s="22" t="s">
        <v>130</v>
      </c>
      <c r="C38" s="21">
        <v>1</v>
      </c>
      <c r="D38" s="23">
        <v>6</v>
      </c>
      <c r="E38" s="24">
        <v>2</v>
      </c>
      <c r="F38" s="24">
        <v>1</v>
      </c>
      <c r="G38" s="30"/>
      <c r="H38" s="24">
        <v>1</v>
      </c>
      <c r="I38" s="25">
        <v>85</v>
      </c>
      <c r="J38" s="29">
        <v>17</v>
      </c>
      <c r="K38" s="23">
        <v>1</v>
      </c>
      <c r="L38" s="26">
        <v>2395</v>
      </c>
      <c r="M38" s="26">
        <v>2395</v>
      </c>
      <c r="N38" s="26">
        <v>42</v>
      </c>
      <c r="O38" s="26">
        <v>1596</v>
      </c>
      <c r="P38" s="26">
        <v>42</v>
      </c>
      <c r="Q38" s="26">
        <v>2395</v>
      </c>
      <c r="R38" s="26">
        <v>1512</v>
      </c>
      <c r="S38" s="26">
        <v>17</v>
      </c>
      <c r="T38" s="26">
        <v>17</v>
      </c>
      <c r="U38" s="26"/>
      <c r="V38" s="26"/>
      <c r="W38" s="26">
        <f t="shared" si="0"/>
        <v>6</v>
      </c>
      <c r="X38" s="26">
        <f t="shared" si="1"/>
        <v>17</v>
      </c>
      <c r="Y38" s="26"/>
      <c r="Z38" s="26">
        <f t="shared" si="2"/>
        <v>118</v>
      </c>
      <c r="AA38" s="26">
        <f t="shared" si="3"/>
        <v>110</v>
      </c>
      <c r="AB38" s="26">
        <f t="shared" si="4"/>
        <v>18</v>
      </c>
      <c r="AC38" s="26">
        <f t="shared" si="5"/>
        <v>8</v>
      </c>
      <c r="AD38" s="26">
        <f t="shared" si="6"/>
        <v>10</v>
      </c>
      <c r="AE38" s="26">
        <f t="shared" si="7"/>
        <v>8</v>
      </c>
      <c r="AF38" s="26">
        <f t="shared" si="8"/>
        <v>25</v>
      </c>
      <c r="AG38" s="26">
        <f t="shared" si="9"/>
        <v>21</v>
      </c>
      <c r="AH38" s="26">
        <f t="shared" si="10"/>
        <v>3</v>
      </c>
      <c r="AI38" s="26">
        <f t="shared" si="11"/>
        <v>16</v>
      </c>
      <c r="AJ38" s="26">
        <f t="shared" si="12"/>
        <v>8</v>
      </c>
      <c r="AK38" s="26">
        <f t="shared" si="13"/>
        <v>8</v>
      </c>
    </row>
    <row r="39" spans="1:37" s="27" customFormat="1">
      <c r="A39" s="21">
        <v>34</v>
      </c>
      <c r="B39" s="22" t="s">
        <v>131</v>
      </c>
      <c r="C39" s="21">
        <v>1</v>
      </c>
      <c r="D39" s="23">
        <v>5</v>
      </c>
      <c r="E39" s="24">
        <v>2</v>
      </c>
      <c r="F39" s="24">
        <v>1</v>
      </c>
      <c r="G39" s="30"/>
      <c r="H39" s="30"/>
      <c r="I39" s="25">
        <v>29</v>
      </c>
      <c r="J39" s="29">
        <v>10</v>
      </c>
      <c r="K39" s="23">
        <v>0</v>
      </c>
      <c r="L39" s="26">
        <v>1811</v>
      </c>
      <c r="M39" s="26">
        <v>1811</v>
      </c>
      <c r="N39" s="26">
        <v>17</v>
      </c>
      <c r="O39" s="26">
        <v>1208</v>
      </c>
      <c r="P39" s="26">
        <v>17</v>
      </c>
      <c r="Q39" s="26">
        <v>1811</v>
      </c>
      <c r="R39" s="26">
        <v>617</v>
      </c>
      <c r="S39" s="26">
        <v>13</v>
      </c>
      <c r="T39" s="26">
        <v>13</v>
      </c>
      <c r="U39" s="26"/>
      <c r="V39" s="26"/>
      <c r="W39" s="26">
        <f t="shared" si="0"/>
        <v>4</v>
      </c>
      <c r="X39" s="26">
        <f t="shared" si="1"/>
        <v>13</v>
      </c>
      <c r="Y39" s="26"/>
      <c r="Z39" s="26">
        <f t="shared" si="2"/>
        <v>51</v>
      </c>
      <c r="AA39" s="26">
        <f t="shared" si="3"/>
        <v>45</v>
      </c>
      <c r="AB39" s="26">
        <f t="shared" si="4"/>
        <v>16</v>
      </c>
      <c r="AC39" s="26">
        <f t="shared" si="5"/>
        <v>7</v>
      </c>
      <c r="AD39" s="26">
        <f t="shared" si="6"/>
        <v>0</v>
      </c>
      <c r="AE39" s="26">
        <f t="shared" si="7"/>
        <v>6</v>
      </c>
      <c r="AF39" s="26">
        <f t="shared" si="8"/>
        <v>20</v>
      </c>
      <c r="AG39" s="26">
        <f t="shared" si="9"/>
        <v>15</v>
      </c>
      <c r="AH39" s="26">
        <f t="shared" si="10"/>
        <v>3</v>
      </c>
      <c r="AI39" s="26">
        <f t="shared" si="11"/>
        <v>12</v>
      </c>
      <c r="AJ39" s="26">
        <f t="shared" si="12"/>
        <v>6</v>
      </c>
      <c r="AK39" s="26">
        <f t="shared" si="13"/>
        <v>6</v>
      </c>
    </row>
    <row r="40" spans="1:37" s="27" customFormat="1">
      <c r="A40" s="21">
        <v>35</v>
      </c>
      <c r="B40" s="22" t="s">
        <v>132</v>
      </c>
      <c r="C40" s="21">
        <v>1</v>
      </c>
      <c r="D40" s="23">
        <v>17</v>
      </c>
      <c r="E40" s="24">
        <v>3</v>
      </c>
      <c r="F40" s="24">
        <v>1</v>
      </c>
      <c r="G40" s="24">
        <v>2</v>
      </c>
      <c r="H40" s="24">
        <v>1</v>
      </c>
      <c r="I40" s="25">
        <v>212</v>
      </c>
      <c r="J40" s="29">
        <v>37</v>
      </c>
      <c r="K40" s="23">
        <v>3</v>
      </c>
      <c r="L40" s="26">
        <v>9673</v>
      </c>
      <c r="M40" s="26">
        <v>9673</v>
      </c>
      <c r="N40" s="26">
        <v>125</v>
      </c>
      <c r="O40" s="26">
        <v>6449</v>
      </c>
      <c r="P40" s="26">
        <v>125</v>
      </c>
      <c r="Q40" s="26">
        <v>9673</v>
      </c>
      <c r="R40" s="26">
        <v>6757</v>
      </c>
      <c r="S40" s="26">
        <v>45</v>
      </c>
      <c r="T40" s="26">
        <v>45</v>
      </c>
      <c r="U40" s="26"/>
      <c r="V40" s="26"/>
      <c r="W40" s="26">
        <f t="shared" si="0"/>
        <v>14</v>
      </c>
      <c r="X40" s="26">
        <f t="shared" si="1"/>
        <v>45</v>
      </c>
      <c r="Y40" s="26"/>
      <c r="Z40" s="26">
        <f t="shared" si="2"/>
        <v>291</v>
      </c>
      <c r="AA40" s="26">
        <f t="shared" si="3"/>
        <v>270</v>
      </c>
      <c r="AB40" s="26">
        <f t="shared" si="4"/>
        <v>43</v>
      </c>
      <c r="AC40" s="26">
        <f t="shared" si="5"/>
        <v>20</v>
      </c>
      <c r="AD40" s="26">
        <f t="shared" si="6"/>
        <v>30</v>
      </c>
      <c r="AE40" s="26">
        <f t="shared" si="7"/>
        <v>21</v>
      </c>
      <c r="AF40" s="26">
        <f t="shared" si="8"/>
        <v>68</v>
      </c>
      <c r="AG40" s="26">
        <f t="shared" si="9"/>
        <v>54</v>
      </c>
      <c r="AH40" s="26">
        <f t="shared" si="10"/>
        <v>9</v>
      </c>
      <c r="AI40" s="26">
        <f t="shared" si="11"/>
        <v>42</v>
      </c>
      <c r="AJ40" s="26">
        <f t="shared" si="12"/>
        <v>21</v>
      </c>
      <c r="AK40" s="26">
        <f t="shared" si="13"/>
        <v>21</v>
      </c>
    </row>
    <row r="41" spans="1:37" s="27" customFormat="1">
      <c r="A41" s="21">
        <v>36</v>
      </c>
      <c r="B41" s="22" t="s">
        <v>133</v>
      </c>
      <c r="C41" s="21">
        <v>1</v>
      </c>
      <c r="D41" s="23">
        <v>19</v>
      </c>
      <c r="E41" s="24">
        <v>5</v>
      </c>
      <c r="F41" s="24">
        <v>1</v>
      </c>
      <c r="G41" s="24">
        <v>1</v>
      </c>
      <c r="H41" s="24">
        <v>3</v>
      </c>
      <c r="I41" s="31">
        <v>367</v>
      </c>
      <c r="J41" s="25">
        <v>48</v>
      </c>
      <c r="K41" s="23">
        <v>5</v>
      </c>
      <c r="L41" s="26">
        <v>6406</v>
      </c>
      <c r="M41" s="26">
        <v>6406</v>
      </c>
      <c r="N41" s="26">
        <v>83</v>
      </c>
      <c r="O41" s="26">
        <v>4272</v>
      </c>
      <c r="P41" s="26">
        <v>83</v>
      </c>
      <c r="Q41" s="26">
        <v>6406</v>
      </c>
      <c r="R41" s="26">
        <v>14355</v>
      </c>
      <c r="S41" s="26">
        <v>50</v>
      </c>
      <c r="T41" s="26">
        <v>50</v>
      </c>
      <c r="U41" s="26"/>
      <c r="V41" s="26"/>
      <c r="W41" s="26">
        <f t="shared" si="0"/>
        <v>14</v>
      </c>
      <c r="X41" s="26">
        <f t="shared" si="1"/>
        <v>50</v>
      </c>
      <c r="Y41" s="26"/>
      <c r="Z41" s="26">
        <f t="shared" si="2"/>
        <v>463</v>
      </c>
      <c r="AA41" s="26">
        <f t="shared" si="3"/>
        <v>439</v>
      </c>
      <c r="AB41" s="26">
        <f t="shared" si="4"/>
        <v>53</v>
      </c>
      <c r="AC41" s="26">
        <f t="shared" si="5"/>
        <v>24</v>
      </c>
      <c r="AD41" s="26">
        <f t="shared" si="6"/>
        <v>50</v>
      </c>
      <c r="AE41" s="26">
        <f t="shared" si="7"/>
        <v>24</v>
      </c>
      <c r="AF41" s="26">
        <f t="shared" si="8"/>
        <v>73</v>
      </c>
      <c r="AG41" s="26">
        <f t="shared" si="9"/>
        <v>66</v>
      </c>
      <c r="AH41" s="26">
        <f t="shared" si="10"/>
        <v>6</v>
      </c>
      <c r="AI41" s="26">
        <f t="shared" si="11"/>
        <v>48</v>
      </c>
      <c r="AJ41" s="26">
        <f t="shared" si="12"/>
        <v>24</v>
      </c>
      <c r="AK41" s="26">
        <f t="shared" si="13"/>
        <v>24</v>
      </c>
    </row>
    <row r="42" spans="1:37" s="27" customFormat="1">
      <c r="A42" s="21">
        <v>37</v>
      </c>
      <c r="B42" s="22" t="s">
        <v>134</v>
      </c>
      <c r="C42" s="21">
        <v>1</v>
      </c>
      <c r="D42" s="23">
        <v>11</v>
      </c>
      <c r="E42" s="24">
        <v>4</v>
      </c>
      <c r="F42" s="24">
        <v>1</v>
      </c>
      <c r="G42" s="24">
        <v>1</v>
      </c>
      <c r="H42" s="24">
        <v>2</v>
      </c>
      <c r="I42" s="25">
        <v>178</v>
      </c>
      <c r="J42" s="25">
        <v>20</v>
      </c>
      <c r="K42" s="23">
        <v>3</v>
      </c>
      <c r="L42" s="26">
        <v>10277</v>
      </c>
      <c r="M42" s="26">
        <v>10277</v>
      </c>
      <c r="N42" s="26">
        <v>333</v>
      </c>
      <c r="O42" s="26">
        <v>6851</v>
      </c>
      <c r="P42" s="26">
        <v>333</v>
      </c>
      <c r="Q42" s="26">
        <v>10277</v>
      </c>
      <c r="R42" s="26">
        <v>2708</v>
      </c>
      <c r="S42" s="26">
        <v>32</v>
      </c>
      <c r="T42" s="26">
        <v>32</v>
      </c>
      <c r="U42" s="26"/>
      <c r="V42" s="26"/>
      <c r="W42" s="26">
        <f t="shared" si="0"/>
        <v>12</v>
      </c>
      <c r="X42" s="26">
        <f t="shared" si="1"/>
        <v>32</v>
      </c>
      <c r="Y42" s="26"/>
      <c r="Z42" s="26">
        <f t="shared" si="2"/>
        <v>228</v>
      </c>
      <c r="AA42" s="26">
        <f t="shared" si="3"/>
        <v>213</v>
      </c>
      <c r="AB42" s="26">
        <f t="shared" si="4"/>
        <v>34</v>
      </c>
      <c r="AC42" s="26">
        <f t="shared" si="5"/>
        <v>15</v>
      </c>
      <c r="AD42" s="26">
        <f t="shared" si="6"/>
        <v>30</v>
      </c>
      <c r="AE42" s="26">
        <f t="shared" si="7"/>
        <v>15</v>
      </c>
      <c r="AF42" s="26">
        <f t="shared" si="8"/>
        <v>47</v>
      </c>
      <c r="AG42" s="26">
        <f t="shared" si="9"/>
        <v>39</v>
      </c>
      <c r="AH42" s="26">
        <f t="shared" si="10"/>
        <v>6</v>
      </c>
      <c r="AI42" s="26">
        <f t="shared" si="11"/>
        <v>30</v>
      </c>
      <c r="AJ42" s="26">
        <f t="shared" si="12"/>
        <v>15</v>
      </c>
      <c r="AK42" s="26">
        <f t="shared" si="13"/>
        <v>15</v>
      </c>
    </row>
    <row r="43" spans="1:37" s="27" customFormat="1">
      <c r="A43" s="21">
        <v>38</v>
      </c>
      <c r="B43" s="22" t="s">
        <v>135</v>
      </c>
      <c r="C43" s="21">
        <v>1</v>
      </c>
      <c r="D43" s="23">
        <v>16</v>
      </c>
      <c r="E43" s="24">
        <v>5</v>
      </c>
      <c r="F43" s="24">
        <v>1</v>
      </c>
      <c r="G43" s="24">
        <v>2</v>
      </c>
      <c r="H43" s="24">
        <v>2</v>
      </c>
      <c r="I43" s="25">
        <v>336</v>
      </c>
      <c r="J43" s="25">
        <v>28</v>
      </c>
      <c r="K43" s="23">
        <v>2</v>
      </c>
      <c r="L43" s="26">
        <v>12285</v>
      </c>
      <c r="M43" s="26">
        <v>12285</v>
      </c>
      <c r="N43" s="26">
        <v>125</v>
      </c>
      <c r="O43" s="26">
        <v>8190</v>
      </c>
      <c r="P43" s="26">
        <v>125</v>
      </c>
      <c r="Q43" s="26">
        <v>12285</v>
      </c>
      <c r="R43" s="26">
        <v>8112</v>
      </c>
      <c r="S43" s="26">
        <v>45</v>
      </c>
      <c r="T43" s="26">
        <v>45</v>
      </c>
      <c r="U43" s="26"/>
      <c r="V43" s="26"/>
      <c r="W43" s="26">
        <f t="shared" si="0"/>
        <v>16</v>
      </c>
      <c r="X43" s="26">
        <f t="shared" si="1"/>
        <v>45</v>
      </c>
      <c r="Y43" s="26"/>
      <c r="Z43" s="26">
        <f t="shared" si="2"/>
        <v>406</v>
      </c>
      <c r="AA43" s="26">
        <f t="shared" si="3"/>
        <v>385</v>
      </c>
      <c r="AB43" s="26">
        <f t="shared" si="4"/>
        <v>47</v>
      </c>
      <c r="AC43" s="26">
        <f t="shared" si="5"/>
        <v>21</v>
      </c>
      <c r="AD43" s="26">
        <f t="shared" si="6"/>
        <v>20</v>
      </c>
      <c r="AE43" s="26">
        <f t="shared" si="7"/>
        <v>21</v>
      </c>
      <c r="AF43" s="26">
        <f t="shared" si="8"/>
        <v>67</v>
      </c>
      <c r="AG43" s="26">
        <f t="shared" si="9"/>
        <v>54</v>
      </c>
      <c r="AH43" s="26">
        <f t="shared" si="10"/>
        <v>9</v>
      </c>
      <c r="AI43" s="26">
        <f t="shared" si="11"/>
        <v>42</v>
      </c>
      <c r="AJ43" s="26">
        <f t="shared" si="12"/>
        <v>21</v>
      </c>
      <c r="AK43" s="26">
        <f t="shared" si="13"/>
        <v>21</v>
      </c>
    </row>
    <row r="44" spans="1:37" s="27" customFormat="1">
      <c r="A44" s="21">
        <v>47</v>
      </c>
      <c r="B44" s="32" t="s">
        <v>136</v>
      </c>
      <c r="C44" s="33">
        <v>1</v>
      </c>
      <c r="D44" s="34"/>
      <c r="E44" s="35"/>
      <c r="F44" s="35"/>
      <c r="G44" s="35"/>
      <c r="H44" s="35"/>
      <c r="I44" s="35"/>
      <c r="J44" s="35"/>
      <c r="K44" s="34"/>
      <c r="L44" s="35"/>
      <c r="M44" s="35"/>
      <c r="N44" s="35"/>
      <c r="O44" s="35"/>
      <c r="P44" s="35"/>
      <c r="Q44" s="35"/>
      <c r="R44" s="35"/>
      <c r="S44" s="26">
        <v>1</v>
      </c>
      <c r="T44" s="26">
        <v>1</v>
      </c>
      <c r="U44" s="35">
        <v>16</v>
      </c>
      <c r="V44" s="35">
        <v>3</v>
      </c>
      <c r="W44" s="26">
        <f t="shared" si="0"/>
        <v>2</v>
      </c>
      <c r="X44" s="35">
        <v>1</v>
      </c>
      <c r="Y44" s="35">
        <f>24+10</f>
        <v>34</v>
      </c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</row>
    <row r="45" spans="1:37" s="27" customFormat="1">
      <c r="A45" s="21">
        <v>40</v>
      </c>
      <c r="B45" s="32" t="s">
        <v>137</v>
      </c>
      <c r="C45" s="33">
        <v>1</v>
      </c>
      <c r="D45" s="34"/>
      <c r="E45" s="35"/>
      <c r="F45" s="35"/>
      <c r="G45" s="35"/>
      <c r="H45" s="35"/>
      <c r="I45" s="35"/>
      <c r="J45" s="35"/>
      <c r="K45" s="34"/>
      <c r="L45" s="35"/>
      <c r="M45" s="35"/>
      <c r="N45" s="35"/>
      <c r="O45" s="35"/>
      <c r="P45" s="35"/>
      <c r="Q45" s="35"/>
      <c r="R45" s="35"/>
      <c r="S45" s="26">
        <v>1</v>
      </c>
      <c r="T45" s="26">
        <v>1</v>
      </c>
      <c r="U45" s="35">
        <v>20</v>
      </c>
      <c r="V45" s="35">
        <v>3</v>
      </c>
      <c r="W45" s="26">
        <f t="shared" si="0"/>
        <v>2</v>
      </c>
      <c r="X45" s="35">
        <v>1</v>
      </c>
      <c r="Y45" s="35">
        <f>24+10</f>
        <v>34</v>
      </c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</row>
    <row r="46" spans="1:37" s="27" customFormat="1">
      <c r="A46" s="21">
        <v>41</v>
      </c>
      <c r="B46" s="32" t="s">
        <v>138</v>
      </c>
      <c r="C46" s="33">
        <v>1</v>
      </c>
      <c r="D46" s="34"/>
      <c r="E46" s="35"/>
      <c r="F46" s="35"/>
      <c r="G46" s="35"/>
      <c r="H46" s="35"/>
      <c r="I46" s="35"/>
      <c r="J46" s="35"/>
      <c r="K46" s="34"/>
      <c r="L46" s="35"/>
      <c r="M46" s="35"/>
      <c r="N46" s="35"/>
      <c r="O46" s="35"/>
      <c r="P46" s="35"/>
      <c r="Q46" s="35"/>
      <c r="R46" s="35"/>
      <c r="S46" s="26">
        <v>1</v>
      </c>
      <c r="T46" s="26">
        <v>1</v>
      </c>
      <c r="U46" s="35">
        <v>24</v>
      </c>
      <c r="V46" s="35">
        <v>3</v>
      </c>
      <c r="W46" s="26">
        <f t="shared" si="0"/>
        <v>2</v>
      </c>
      <c r="X46" s="35">
        <v>1</v>
      </c>
      <c r="Y46" s="35">
        <f>24+10</f>
        <v>34</v>
      </c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</row>
    <row r="47" spans="1:37" s="27" customFormat="1">
      <c r="A47" s="21">
        <v>44</v>
      </c>
      <c r="B47" s="32" t="s">
        <v>139</v>
      </c>
      <c r="C47" s="33">
        <v>1</v>
      </c>
      <c r="D47" s="34"/>
      <c r="E47" s="35"/>
      <c r="F47" s="35"/>
      <c r="G47" s="35"/>
      <c r="H47" s="35"/>
      <c r="I47" s="35"/>
      <c r="J47" s="35"/>
      <c r="K47" s="34"/>
      <c r="L47" s="35"/>
      <c r="M47" s="35"/>
      <c r="N47" s="35"/>
      <c r="O47" s="35"/>
      <c r="P47" s="35"/>
      <c r="Q47" s="35"/>
      <c r="R47" s="35"/>
      <c r="S47" s="26">
        <v>1</v>
      </c>
      <c r="T47" s="26">
        <v>1</v>
      </c>
      <c r="U47" s="35">
        <v>36</v>
      </c>
      <c r="V47" s="35">
        <v>3</v>
      </c>
      <c r="W47" s="26">
        <f t="shared" si="0"/>
        <v>2</v>
      </c>
      <c r="X47" s="35">
        <v>1</v>
      </c>
      <c r="Y47" s="35">
        <f>48+10</f>
        <v>58</v>
      </c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</row>
    <row r="48" spans="1:37" s="27" customFormat="1">
      <c r="A48" s="21">
        <v>39</v>
      </c>
      <c r="B48" s="32" t="s">
        <v>140</v>
      </c>
      <c r="C48" s="33">
        <v>1</v>
      </c>
      <c r="D48" s="34"/>
      <c r="E48" s="35"/>
      <c r="F48" s="35"/>
      <c r="G48" s="35"/>
      <c r="H48" s="35"/>
      <c r="I48" s="35"/>
      <c r="J48" s="35"/>
      <c r="K48" s="34"/>
      <c r="L48" s="35"/>
      <c r="M48" s="35"/>
      <c r="N48" s="35"/>
      <c r="O48" s="35"/>
      <c r="P48" s="35"/>
      <c r="Q48" s="35"/>
      <c r="R48" s="35"/>
      <c r="S48" s="26">
        <v>1</v>
      </c>
      <c r="T48" s="26">
        <v>1</v>
      </c>
      <c r="U48" s="35">
        <v>40</v>
      </c>
      <c r="V48" s="35">
        <v>3</v>
      </c>
      <c r="W48" s="26">
        <f t="shared" si="0"/>
        <v>2</v>
      </c>
      <c r="X48" s="35">
        <v>1</v>
      </c>
      <c r="Y48" s="35">
        <f>48+10</f>
        <v>58</v>
      </c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</row>
    <row r="49" spans="1:37" s="27" customFormat="1">
      <c r="A49" s="21">
        <v>43</v>
      </c>
      <c r="B49" s="32" t="s">
        <v>141</v>
      </c>
      <c r="C49" s="33">
        <v>1</v>
      </c>
      <c r="D49" s="34"/>
      <c r="E49" s="35"/>
      <c r="F49" s="35"/>
      <c r="G49" s="35"/>
      <c r="H49" s="35"/>
      <c r="I49" s="35"/>
      <c r="J49" s="35"/>
      <c r="K49" s="34"/>
      <c r="L49" s="35"/>
      <c r="M49" s="35"/>
      <c r="N49" s="35"/>
      <c r="O49" s="35"/>
      <c r="P49" s="35"/>
      <c r="Q49" s="35"/>
      <c r="R49" s="35"/>
      <c r="S49" s="26">
        <v>1</v>
      </c>
      <c r="T49" s="26">
        <v>1</v>
      </c>
      <c r="U49" s="35">
        <v>36</v>
      </c>
      <c r="V49" s="35">
        <v>3</v>
      </c>
      <c r="W49" s="26">
        <f t="shared" si="0"/>
        <v>2</v>
      </c>
      <c r="X49" s="35">
        <v>1</v>
      </c>
      <c r="Y49" s="35">
        <f>48+10</f>
        <v>58</v>
      </c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</row>
    <row r="50" spans="1:37" s="27" customFormat="1">
      <c r="A50" s="21">
        <v>45</v>
      </c>
      <c r="B50" s="32" t="s">
        <v>142</v>
      </c>
      <c r="C50" s="33">
        <v>1</v>
      </c>
      <c r="D50" s="34"/>
      <c r="E50" s="35"/>
      <c r="F50" s="35"/>
      <c r="G50" s="35"/>
      <c r="H50" s="35"/>
      <c r="I50" s="35"/>
      <c r="J50" s="35"/>
      <c r="K50" s="34"/>
      <c r="L50" s="35"/>
      <c r="M50" s="35"/>
      <c r="N50" s="35"/>
      <c r="O50" s="35"/>
      <c r="P50" s="35"/>
      <c r="Q50" s="35"/>
      <c r="R50" s="35"/>
      <c r="S50" s="26">
        <v>1</v>
      </c>
      <c r="T50" s="26">
        <v>1</v>
      </c>
      <c r="U50" s="35">
        <v>32</v>
      </c>
      <c r="V50" s="35">
        <v>3</v>
      </c>
      <c r="W50" s="26">
        <f t="shared" si="0"/>
        <v>2</v>
      </c>
      <c r="X50" s="35">
        <v>1</v>
      </c>
      <c r="Y50" s="35">
        <f>36+10</f>
        <v>46</v>
      </c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</row>
    <row r="51" spans="1:37" s="27" customFormat="1">
      <c r="A51" s="21">
        <v>46</v>
      </c>
      <c r="B51" s="32" t="s">
        <v>143</v>
      </c>
      <c r="C51" s="33">
        <v>1</v>
      </c>
      <c r="D51" s="34"/>
      <c r="E51" s="35"/>
      <c r="F51" s="35"/>
      <c r="G51" s="35"/>
      <c r="H51" s="35"/>
      <c r="I51" s="35"/>
      <c r="J51" s="35"/>
      <c r="K51" s="34"/>
      <c r="L51" s="35"/>
      <c r="M51" s="35"/>
      <c r="N51" s="35"/>
      <c r="O51" s="35"/>
      <c r="P51" s="35"/>
      <c r="Q51" s="35"/>
      <c r="R51" s="35"/>
      <c r="S51" s="26">
        <v>1</v>
      </c>
      <c r="T51" s="26">
        <v>1</v>
      </c>
      <c r="U51" s="35">
        <v>24</v>
      </c>
      <c r="V51" s="35">
        <v>3</v>
      </c>
      <c r="W51" s="26">
        <f t="shared" si="0"/>
        <v>2</v>
      </c>
      <c r="X51" s="35">
        <v>1</v>
      </c>
      <c r="Y51" s="35">
        <f>24+10</f>
        <v>34</v>
      </c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</row>
    <row r="52" spans="1:37" s="27" customFormat="1">
      <c r="A52" s="21">
        <v>42</v>
      </c>
      <c r="B52" s="32" t="s">
        <v>144</v>
      </c>
      <c r="C52" s="33">
        <v>1</v>
      </c>
      <c r="D52" s="34"/>
      <c r="E52" s="35"/>
      <c r="F52" s="35"/>
      <c r="G52" s="35"/>
      <c r="H52" s="35"/>
      <c r="I52" s="35"/>
      <c r="J52" s="35"/>
      <c r="K52" s="34"/>
      <c r="L52" s="35"/>
      <c r="M52" s="35"/>
      <c r="N52" s="35"/>
      <c r="O52" s="35"/>
      <c r="P52" s="35"/>
      <c r="Q52" s="35"/>
      <c r="R52" s="35"/>
      <c r="S52" s="26">
        <v>1</v>
      </c>
      <c r="T52" s="26">
        <v>1</v>
      </c>
      <c r="U52" s="35">
        <v>40</v>
      </c>
      <c r="V52" s="35">
        <v>3</v>
      </c>
      <c r="W52" s="26">
        <f t="shared" si="0"/>
        <v>2</v>
      </c>
      <c r="X52" s="35">
        <v>1</v>
      </c>
      <c r="Y52" s="35">
        <f>48+10</f>
        <v>58</v>
      </c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</row>
    <row r="53" spans="1:37" s="27" customFormat="1">
      <c r="A53" s="21">
        <v>48</v>
      </c>
      <c r="B53" s="36" t="s">
        <v>145</v>
      </c>
      <c r="C53" s="37"/>
      <c r="D53" s="34"/>
      <c r="E53" s="35"/>
      <c r="F53" s="35"/>
      <c r="G53" s="35"/>
      <c r="H53" s="35"/>
      <c r="I53" s="35"/>
      <c r="J53" s="35"/>
      <c r="K53" s="34"/>
      <c r="L53" s="35"/>
      <c r="M53" s="35"/>
      <c r="N53" s="35"/>
      <c r="O53" s="35"/>
      <c r="P53" s="35"/>
      <c r="Q53" s="35"/>
      <c r="R53" s="35"/>
      <c r="S53" s="26">
        <v>10</v>
      </c>
      <c r="T53" s="26">
        <v>10</v>
      </c>
      <c r="U53" s="35">
        <v>2</v>
      </c>
      <c r="V53" s="35">
        <v>3</v>
      </c>
      <c r="W53" s="26">
        <v>4</v>
      </c>
      <c r="X53" s="35">
        <v>10</v>
      </c>
      <c r="Y53" s="35">
        <v>6</v>
      </c>
      <c r="Z53" s="26">
        <v>1</v>
      </c>
      <c r="AA53" s="35">
        <v>6</v>
      </c>
      <c r="AB53" s="35">
        <v>5</v>
      </c>
      <c r="AC53" s="35">
        <v>2</v>
      </c>
      <c r="AD53" s="35">
        <v>10</v>
      </c>
      <c r="AE53" s="35">
        <v>5</v>
      </c>
      <c r="AF53" s="35">
        <v>3</v>
      </c>
      <c r="AG53" s="35">
        <v>10</v>
      </c>
      <c r="AH53" s="35">
        <v>5</v>
      </c>
      <c r="AI53" s="35">
        <v>10</v>
      </c>
      <c r="AJ53" s="35">
        <v>5</v>
      </c>
      <c r="AK53" s="35">
        <v>5</v>
      </c>
    </row>
    <row r="54" spans="1:37" s="27" customFormat="1">
      <c r="A54" s="38" t="s">
        <v>146</v>
      </c>
      <c r="B54" s="38"/>
      <c r="C54" s="39">
        <f>SUM(C6:C52)</f>
        <v>47</v>
      </c>
      <c r="D54" s="39">
        <f>SUM(D6:D48)</f>
        <v>534</v>
      </c>
      <c r="E54" s="39">
        <f t="shared" ref="E54:K54" si="14">SUM(E6:E43)</f>
        <v>149</v>
      </c>
      <c r="F54" s="39">
        <f t="shared" si="14"/>
        <v>36</v>
      </c>
      <c r="G54" s="39">
        <f t="shared" si="14"/>
        <v>55</v>
      </c>
      <c r="H54" s="39">
        <f t="shared" si="14"/>
        <v>70</v>
      </c>
      <c r="I54" s="39">
        <f t="shared" si="14"/>
        <v>9729</v>
      </c>
      <c r="J54" s="39">
        <f t="shared" si="14"/>
        <v>1350</v>
      </c>
      <c r="K54" s="39">
        <f t="shared" si="14"/>
        <v>105</v>
      </c>
      <c r="L54" s="39">
        <f t="shared" ref="L54:R54" si="15">SUM(L6:L52)</f>
        <v>300000</v>
      </c>
      <c r="M54" s="39">
        <f t="shared" si="15"/>
        <v>300000</v>
      </c>
      <c r="N54" s="39">
        <f t="shared" si="15"/>
        <v>5000</v>
      </c>
      <c r="O54" s="39">
        <f t="shared" si="15"/>
        <v>200000</v>
      </c>
      <c r="P54" s="39">
        <f t="shared" si="15"/>
        <v>5000</v>
      </c>
      <c r="Q54" s="39">
        <f t="shared" si="15"/>
        <v>300000</v>
      </c>
      <c r="R54" s="39">
        <f t="shared" si="15"/>
        <v>200000</v>
      </c>
      <c r="S54" s="39">
        <f t="shared" ref="S54:AK54" si="16">SUM(S6:S53)</f>
        <v>1500</v>
      </c>
      <c r="T54" s="39">
        <f t="shared" si="16"/>
        <v>1500</v>
      </c>
      <c r="U54" s="39">
        <f t="shared" si="16"/>
        <v>270</v>
      </c>
      <c r="V54" s="39">
        <f t="shared" si="16"/>
        <v>30</v>
      </c>
      <c r="W54" s="39">
        <f t="shared" si="16"/>
        <v>530</v>
      </c>
      <c r="X54" s="39">
        <f t="shared" si="16"/>
        <v>1500</v>
      </c>
      <c r="Y54" s="39">
        <f t="shared" si="16"/>
        <v>420</v>
      </c>
      <c r="Z54" s="39">
        <f t="shared" si="16"/>
        <v>12470</v>
      </c>
      <c r="AA54" s="39">
        <f t="shared" si="16"/>
        <v>11780</v>
      </c>
      <c r="AB54" s="39">
        <f t="shared" si="16"/>
        <v>1520</v>
      </c>
      <c r="AC54" s="39">
        <f t="shared" si="16"/>
        <v>685</v>
      </c>
      <c r="AD54" s="39">
        <f t="shared" si="16"/>
        <v>1060</v>
      </c>
      <c r="AE54" s="39">
        <f t="shared" si="16"/>
        <v>700</v>
      </c>
      <c r="AF54" s="39">
        <f t="shared" si="16"/>
        <v>2200</v>
      </c>
      <c r="AG54" s="39">
        <f t="shared" si="16"/>
        <v>1822</v>
      </c>
      <c r="AH54" s="39">
        <f t="shared" si="16"/>
        <v>278</v>
      </c>
      <c r="AI54" s="39">
        <f t="shared" si="16"/>
        <v>1400</v>
      </c>
      <c r="AJ54" s="39">
        <f t="shared" si="16"/>
        <v>700</v>
      </c>
      <c r="AK54" s="39">
        <f t="shared" si="16"/>
        <v>700</v>
      </c>
    </row>
    <row r="55" spans="1:37" s="27" customFormat="1">
      <c r="A55" s="34">
        <v>48</v>
      </c>
      <c r="B55" s="39" t="s">
        <v>147</v>
      </c>
      <c r="C55" s="39"/>
      <c r="D55" s="39"/>
      <c r="E55" s="39"/>
      <c r="F55" s="39"/>
      <c r="G55" s="39"/>
      <c r="H55" s="39"/>
      <c r="I55" s="39"/>
      <c r="J55" s="39"/>
      <c r="K55" s="34"/>
      <c r="L55" s="39">
        <f t="shared" ref="L55:Q55" si="17">L56-L54</f>
        <v>50</v>
      </c>
      <c r="M55" s="39">
        <f t="shared" si="17"/>
        <v>50</v>
      </c>
      <c r="N55" s="39">
        <f t="shared" si="17"/>
        <v>5050</v>
      </c>
      <c r="O55" s="39">
        <f t="shared" si="17"/>
        <v>100050</v>
      </c>
      <c r="P55" s="39">
        <f t="shared" si="17"/>
        <v>5050</v>
      </c>
      <c r="Q55" s="39">
        <f t="shared" si="17"/>
        <v>50</v>
      </c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</row>
    <row r="56" spans="1:37" s="27" customFormat="1">
      <c r="A56" s="38" t="s">
        <v>148</v>
      </c>
      <c r="B56" s="38"/>
      <c r="C56" s="39"/>
      <c r="D56" s="39">
        <v>534</v>
      </c>
      <c r="E56" s="39">
        <f>E54+E55</f>
        <v>149</v>
      </c>
      <c r="F56" s="39"/>
      <c r="G56" s="39"/>
      <c r="H56" s="39"/>
      <c r="I56" s="39">
        <f>I54+I55</f>
        <v>9729</v>
      </c>
      <c r="J56" s="39">
        <f>J54+J55</f>
        <v>1350</v>
      </c>
      <c r="K56" s="39">
        <f>K54+K55</f>
        <v>105</v>
      </c>
      <c r="L56" s="39">
        <v>300050</v>
      </c>
      <c r="M56" s="39">
        <v>300050</v>
      </c>
      <c r="N56" s="39">
        <v>10050</v>
      </c>
      <c r="O56" s="39">
        <v>300050</v>
      </c>
      <c r="P56" s="39">
        <v>10050</v>
      </c>
      <c r="Q56" s="39">
        <v>300050</v>
      </c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</row>
    <row r="57" spans="1:37" s="27" customFormat="1"/>
    <row r="58" spans="1:37" s="27" customFormat="1">
      <c r="S58" s="27">
        <v>1800</v>
      </c>
    </row>
    <row r="59" spans="1:37" s="27" customFormat="1">
      <c r="S59" s="27">
        <f>S58-S54</f>
        <v>300</v>
      </c>
    </row>
    <row r="60" spans="1:37" s="27" customFormat="1"/>
    <row r="61" spans="1:37" s="27" customFormat="1"/>
    <row r="62" spans="1:37" s="27" customFormat="1"/>
    <row r="63" spans="1:37" s="27" customFormat="1"/>
    <row r="64" spans="1:37" s="27" customFormat="1"/>
    <row r="65" s="11" customFormat="1"/>
    <row r="66" s="11" customFormat="1"/>
    <row r="67" s="11" customFormat="1"/>
    <row r="68" s="11" customFormat="1"/>
    <row r="69" s="11" customFormat="1"/>
    <row r="70" s="11" customFormat="1"/>
    <row r="71" s="11" customFormat="1"/>
    <row r="72" s="11" customFormat="1"/>
    <row r="73" s="11" customFormat="1"/>
    <row r="74" s="11" customFormat="1"/>
    <row r="75" s="11" customFormat="1"/>
    <row r="76" s="11" customFormat="1"/>
    <row r="77" s="11" customFormat="1"/>
    <row r="78" s="11" customFormat="1"/>
    <row r="79" s="11" customFormat="1"/>
    <row r="80" s="11" customFormat="1"/>
    <row r="81" s="11" customFormat="1"/>
    <row r="82" s="11" customFormat="1"/>
    <row r="83" s="11" customFormat="1"/>
    <row r="84" s="11" customFormat="1"/>
    <row r="85" s="11" customFormat="1"/>
    <row r="86" s="11" customFormat="1"/>
    <row r="87" s="11" customFormat="1"/>
    <row r="88" s="11" customFormat="1"/>
    <row r="89" s="11" customFormat="1"/>
    <row r="90" s="11" customFormat="1"/>
    <row r="91" s="11" customFormat="1"/>
  </sheetData>
  <mergeCells count="17">
    <mergeCell ref="A56:B56"/>
    <mergeCell ref="J2:J4"/>
    <mergeCell ref="K2:K4"/>
    <mergeCell ref="L2:R2"/>
    <mergeCell ref="S2:AF2"/>
    <mergeCell ref="AG2:AK2"/>
    <mergeCell ref="A54:B54"/>
    <mergeCell ref="A1:AK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2016-11-23T07:37:51Z</dcterms:modified>
</cp:coreProperties>
</file>